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Trabajos\Dirección Escuela\Coordinacion\2021\"/>
    </mc:Choice>
  </mc:AlternateContent>
  <bookViews>
    <workbookView xWindow="0" yWindow="0" windowWidth="28800" windowHeight="11856" activeTab="2"/>
  </bookViews>
  <sheets>
    <sheet name="Guía" sheetId="4" r:id="rId1"/>
    <sheet name="Semestre 1º" sheetId="1" r:id="rId2"/>
    <sheet name="Semestre 2º" sheetId="3" r:id="rId3"/>
    <sheet name="TITULACIONES" sheetId="6" state="hidden" r:id="rId4"/>
    <sheet name="Resultados " sheetId="2" state="hidden" r:id="rId5"/>
  </sheets>
  <definedNames>
    <definedName name="_xlnm._FilterDatabase" localSheetId="1" hidden="1">'Semestre 1º'!$A$1:$O$9</definedName>
    <definedName name="_xlnm.Print_Area" localSheetId="0">Guía!$A$1:$A$17</definedName>
    <definedName name="_xlnm.Print_Area" localSheetId="1">'Semestre 1º'!$A$1:$W$50</definedName>
    <definedName name="_xlnm.Print_Area" localSheetId="2">'Semestre 2º'!$A$1:$W$50</definedName>
    <definedName name="_xlnm.Print_Area" localSheetId="3">TITULACIONES!$A$1:$M$136</definedName>
    <definedName name="ASIGNATURAS">'Semestre 1º'!$B$3</definedName>
    <definedName name="ASIGNATURAS2">'Semestre 2º'!$B$3</definedName>
    <definedName name="CODIGO">'Semestre 1º'!$B$4</definedName>
    <definedName name="DEPARTAMENTO">'Semestre 1º'!$B$7</definedName>
    <definedName name="GIE_Primer_Semestre">TITULACIONES!$A$47:$A$69</definedName>
    <definedName name="GIE_Segundo_Semestre">TITULACIONES!$A$70:$A$91</definedName>
    <definedName name="GIEIA_Primer_Semestre">TITULACIONES!$A$92:$A$114</definedName>
    <definedName name="GIEIA_Segundo_Semestre">TITULACIONES!$A$115:$A$136</definedName>
    <definedName name="GIM_Primer_Semestre">TITULACIONES!$A$2:$A$24</definedName>
    <definedName name="GIM_Segundo_Semestre">TITULACIONES!$A$25:$A$46</definedName>
    <definedName name="GRADO">'Semestre 1º'!$B$2</definedName>
    <definedName name="GRADO2">'Semestre 2º'!$B$2</definedName>
    <definedName name="RESPONSABLE">'Semestre 1º'!$B$8</definedName>
    <definedName name="TITULA">'Semestre 1º'!$B$6</definedName>
    <definedName name="_xlnm.Print_Titles" localSheetId="3">TITULACIONES!$1:$1</definedName>
  </definedNames>
  <calcPr calcId="162913"/>
</workbook>
</file>

<file path=xl/calcChain.xml><?xml version="1.0" encoding="utf-8"?>
<calcChain xmlns="http://schemas.openxmlformats.org/spreadsheetml/2006/main">
  <c r="V13" i="3" l="1"/>
  <c r="R31" i="3"/>
  <c r="O13" i="1"/>
  <c r="V13" i="1"/>
  <c r="R31" i="1"/>
  <c r="R13" i="1"/>
  <c r="O15" i="1"/>
  <c r="R30" i="3" l="1"/>
  <c r="O27" i="3"/>
  <c r="V27" i="3" s="1"/>
  <c r="R27" i="3"/>
  <c r="V23" i="3"/>
  <c r="R23" i="3"/>
  <c r="O23" i="3"/>
  <c r="R20" i="3"/>
  <c r="R15" i="3"/>
  <c r="R16" i="3"/>
  <c r="R17" i="3"/>
  <c r="R18" i="3"/>
  <c r="O22" i="3"/>
  <c r="R28" i="1"/>
  <c r="O28" i="1"/>
  <c r="R29" i="1"/>
  <c r="O29" i="1"/>
  <c r="R27" i="1"/>
  <c r="O27" i="1"/>
  <c r="R29" i="3" l="1"/>
  <c r="R28" i="3"/>
  <c r="R26" i="3"/>
  <c r="R25" i="3"/>
  <c r="R24" i="3"/>
  <c r="R22" i="3"/>
  <c r="R21" i="3"/>
  <c r="R19" i="3"/>
  <c r="R14" i="3"/>
  <c r="R13" i="3"/>
  <c r="O28" i="3"/>
  <c r="O26" i="3"/>
  <c r="V26" i="3" s="1"/>
  <c r="O25" i="3"/>
  <c r="V25" i="3" s="1"/>
  <c r="O24" i="3"/>
  <c r="V24" i="3" s="1"/>
  <c r="V22" i="3"/>
  <c r="O21" i="3"/>
  <c r="V20" i="3"/>
  <c r="O19" i="3"/>
  <c r="O18" i="3"/>
  <c r="V18" i="3" s="1"/>
  <c r="O17" i="3"/>
  <c r="V17" i="3" s="1"/>
  <c r="O16" i="3"/>
  <c r="V16" i="3" s="1"/>
  <c r="O15" i="3"/>
  <c r="V15" i="3" s="1"/>
  <c r="O14" i="3"/>
  <c r="O13" i="3"/>
  <c r="V29" i="1"/>
  <c r="V28" i="1"/>
  <c r="V27" i="1"/>
  <c r="R30" i="1"/>
  <c r="R26" i="1"/>
  <c r="R25" i="1"/>
  <c r="R24" i="1"/>
  <c r="R23" i="1"/>
  <c r="R22" i="1"/>
  <c r="R21" i="1"/>
  <c r="R20" i="1"/>
  <c r="R19" i="1"/>
  <c r="R18" i="1"/>
  <c r="R17" i="1"/>
  <c r="R16" i="1"/>
  <c r="R15" i="1"/>
  <c r="R14" i="1"/>
  <c r="O24" i="1"/>
  <c r="V24" i="1" s="1"/>
  <c r="O23" i="1"/>
  <c r="V23" i="1" s="1"/>
  <c r="O22" i="1"/>
  <c r="O21" i="1"/>
  <c r="V21" i="1" s="1"/>
  <c r="O20" i="1"/>
  <c r="O19" i="1"/>
  <c r="O18" i="1"/>
  <c r="O17" i="1"/>
  <c r="O16" i="1"/>
  <c r="V15" i="1"/>
  <c r="O14" i="1"/>
  <c r="V28" i="3" l="1"/>
  <c r="V21" i="3"/>
  <c r="V14" i="3"/>
  <c r="V29" i="3"/>
  <c r="V19" i="3"/>
  <c r="V16" i="1"/>
  <c r="V26" i="1"/>
  <c r="V17" i="1"/>
  <c r="V19" i="1"/>
  <c r="V18" i="1"/>
  <c r="V20" i="1"/>
  <c r="V14" i="1"/>
  <c r="V22" i="1"/>
  <c r="V25" i="1"/>
  <c r="O30" i="1"/>
  <c r="O30" i="3"/>
  <c r="V30" i="3" s="1"/>
  <c r="O31" i="3" l="1"/>
  <c r="O31" i="1"/>
  <c r="V31" i="1" s="1"/>
  <c r="V30" i="1"/>
  <c r="N31" i="1"/>
  <c r="M31" i="3" l="1"/>
  <c r="P3" i="3"/>
  <c r="Q31" i="1" l="1"/>
  <c r="P31" i="1"/>
  <c r="M31" i="1"/>
  <c r="L31" i="1"/>
  <c r="K31" i="1"/>
  <c r="J31" i="1"/>
  <c r="N3" i="3" l="1"/>
  <c r="M3" i="3"/>
  <c r="L3" i="3"/>
  <c r="K3" i="3"/>
  <c r="K4" i="3" s="1"/>
  <c r="N3" i="1"/>
  <c r="M3" i="1"/>
  <c r="L3" i="1"/>
  <c r="K3" i="1"/>
  <c r="K4" i="1" s="1"/>
  <c r="J32" i="1" l="1"/>
  <c r="B4" i="3"/>
  <c r="B8" i="3" l="1"/>
  <c r="B7" i="3"/>
  <c r="B6" i="3"/>
  <c r="B7" i="1"/>
  <c r="B6" i="1"/>
  <c r="B4" i="1"/>
  <c r="B8" i="1"/>
  <c r="Q31" i="3" l="1"/>
  <c r="P31" i="3"/>
  <c r="P3" i="1" l="1"/>
  <c r="T31" i="3"/>
  <c r="N31" i="3"/>
  <c r="L31" i="3"/>
  <c r="K31" i="3"/>
  <c r="J31" i="3"/>
  <c r="J32" i="3" s="1"/>
  <c r="N4" i="3"/>
  <c r="M32" i="3" s="1"/>
  <c r="M4" i="3"/>
  <c r="L4" i="3"/>
  <c r="T31" i="1"/>
  <c r="L4" i="1"/>
  <c r="M4" i="1"/>
  <c r="L32" i="1" s="1"/>
  <c r="N4" i="1"/>
  <c r="M32" i="1" s="1"/>
  <c r="L32" i="3" l="1"/>
  <c r="K32" i="3"/>
  <c r="P4" i="3"/>
  <c r="O32" i="3" s="1"/>
  <c r="K32" i="1"/>
  <c r="P4" i="1"/>
  <c r="V31" i="3"/>
  <c r="O32" i="1" l="1"/>
  <c r="O5" i="3"/>
  <c r="O6" i="3" s="1"/>
  <c r="O8" i="3" s="1"/>
  <c r="R32" i="1"/>
  <c r="V32" i="1"/>
  <c r="O5" i="1"/>
  <c r="O6" i="1" s="1"/>
  <c r="O8" i="1" s="1"/>
  <c r="V32" i="3"/>
  <c r="R32" i="3"/>
</calcChain>
</file>

<file path=xl/comments1.xml><?xml version="1.0" encoding="utf-8"?>
<comments xmlns="http://schemas.openxmlformats.org/spreadsheetml/2006/main">
  <authors>
    <author>pzorzano</author>
  </authors>
  <commentList>
    <comment ref="O4" authorId="0" shapeId="0">
      <text>
        <r>
          <rPr>
            <sz val="9"/>
            <color indexed="81"/>
            <rFont val="Tahoma"/>
            <family val="2"/>
          </rPr>
          <t xml:space="preserve">
</t>
        </r>
        <r>
          <rPr>
            <b/>
            <i/>
            <sz val="12"/>
            <color indexed="81"/>
            <rFont val="Tahoma"/>
            <family val="2"/>
          </rPr>
          <t>Añadir las horas de duración de la prueba FINAL</t>
        </r>
        <r>
          <rPr>
            <sz val="9"/>
            <color indexed="81"/>
            <rFont val="Tahoma"/>
            <family val="2"/>
          </rPr>
          <t xml:space="preserve">
</t>
        </r>
      </text>
    </comment>
  </commentList>
</comments>
</file>

<file path=xl/comments2.xml><?xml version="1.0" encoding="utf-8"?>
<comments xmlns="http://schemas.openxmlformats.org/spreadsheetml/2006/main">
  <authors>
    <author>pzorzano</author>
  </authors>
  <commentList>
    <comment ref="O4" authorId="0" shapeId="0">
      <text>
        <r>
          <rPr>
            <sz val="9"/>
            <color indexed="81"/>
            <rFont val="Tahoma"/>
            <family val="2"/>
          </rPr>
          <t xml:space="preserve">
</t>
        </r>
        <r>
          <rPr>
            <b/>
            <i/>
            <sz val="12"/>
            <color indexed="10"/>
            <rFont val="Tahoma"/>
            <family val="2"/>
          </rPr>
          <t>Añadir las horas de duración de la prueba FINAL</t>
        </r>
        <r>
          <rPr>
            <sz val="9"/>
            <color indexed="81"/>
            <rFont val="Tahoma"/>
            <family val="2"/>
          </rPr>
          <t xml:space="preserve">
</t>
        </r>
      </text>
    </comment>
  </commentList>
</comments>
</file>

<file path=xl/sharedStrings.xml><?xml version="1.0" encoding="utf-8"?>
<sst xmlns="http://schemas.openxmlformats.org/spreadsheetml/2006/main" count="1808" uniqueCount="455">
  <si>
    <t>Nombre Asignatura</t>
  </si>
  <si>
    <t>Codigo</t>
  </si>
  <si>
    <t>Semestre</t>
  </si>
  <si>
    <t>GG</t>
  </si>
  <si>
    <t>GR</t>
  </si>
  <si>
    <t>GI</t>
  </si>
  <si>
    <t>GL</t>
  </si>
  <si>
    <t>horas</t>
  </si>
  <si>
    <t>ECTS</t>
  </si>
  <si>
    <t>Titulación</t>
  </si>
  <si>
    <t>GG (h)</t>
  </si>
  <si>
    <t>GR  (h)</t>
  </si>
  <si>
    <t>GI  (h)</t>
  </si>
  <si>
    <t>GL  (h)</t>
  </si>
  <si>
    <t>Tasa de Graduacion *</t>
  </si>
  <si>
    <t>20+- 5%</t>
  </si>
  <si>
    <t>Previsión Tasa Éxito Asignatura</t>
  </si>
  <si>
    <t>Tasa de Graduación:</t>
  </si>
  <si>
    <t>2010-2011</t>
  </si>
  <si>
    <t>2011-2012</t>
  </si>
  <si>
    <t>INDICADOR ASIGNATURA</t>
  </si>
  <si>
    <t>ASIG 1</t>
  </si>
  <si>
    <t>ASIG 2</t>
  </si>
  <si>
    <t>ASIG 3</t>
  </si>
  <si>
    <t>ASIG 4</t>
  </si>
  <si>
    <t>ASIG 5</t>
  </si>
  <si>
    <t>TASA ABANDONO (%)</t>
  </si>
  <si>
    <t>TASA DE EFICIENCIA (%)</t>
  </si>
  <si>
    <t>Tasa de éxito Asignaturas del CURSO ACADÉMICO</t>
  </si>
  <si>
    <t>OBJETIVO MÍNIMO DE INDICADORES PARA LA TITULACIÓN</t>
  </si>
  <si>
    <t>Fechas</t>
  </si>
  <si>
    <t>Semana Completa</t>
  </si>
  <si>
    <t>Nº de Semana del calendario academico UR</t>
  </si>
  <si>
    <t>Total</t>
  </si>
  <si>
    <t>Semana Semestre</t>
  </si>
  <si>
    <t>Horas disponibles</t>
  </si>
  <si>
    <t>2012-2013</t>
  </si>
  <si>
    <t>2013-2014</t>
  </si>
  <si>
    <t>2014-2015</t>
  </si>
  <si>
    <t>TASA GRADUACIÓN (%)</t>
  </si>
  <si>
    <t xml:space="preserve"> Tolerancia: 5%</t>
  </si>
  <si>
    <t>Tasa de Abandono:</t>
  </si>
  <si>
    <t>Tasa de Eficiencia:</t>
  </si>
  <si>
    <t>% de Alumnos terminan la titulación, en máximo 4+1 años desde que ingresaron</t>
  </si>
  <si>
    <t>% de Alumnos del conjunto de los que ingresaron, que debieron obtener el título el curso académico anterior y que no se han matriculado ni en ese curso, ni en el anterior.</t>
  </si>
  <si>
    <t>1º</t>
  </si>
  <si>
    <t>2º</t>
  </si>
  <si>
    <t>3º</t>
  </si>
  <si>
    <t>4º</t>
  </si>
  <si>
    <t>Implantación del título</t>
  </si>
  <si>
    <t>% obtenido de la relación: Nº cr. Plan de estudios * nº Graduados /Nº total de cr que matricularon los graduados</t>
  </si>
  <si>
    <t>2015-2016</t>
  </si>
  <si>
    <t>2016-2017</t>
  </si>
  <si>
    <t>2017-2018</t>
  </si>
  <si>
    <t>Indicar en estas tres columnas, en qué semana se proponen los trabajos, estimación en horas de trabajo del alumno y la semana de entrega</t>
  </si>
  <si>
    <t>Comentarios</t>
  </si>
  <si>
    <t>NAVIDAD semana 2</t>
  </si>
  <si>
    <t>Prueb./ Exám. (h)</t>
  </si>
  <si>
    <t>Propuesta de Tr.n (PTr1, PTr2…etc)</t>
  </si>
  <si>
    <t>Horas de trabajo deTr.n (h)</t>
  </si>
  <si>
    <t>Entrega de Tr.n (ETr1, ETr2…etc)</t>
  </si>
  <si>
    <t>SUMA de Actividades Formativas</t>
  </si>
  <si>
    <t>Versión:</t>
  </si>
  <si>
    <t>Fecha de liberación:</t>
  </si>
  <si>
    <t>Descripción:</t>
  </si>
  <si>
    <t>Preparada por:</t>
  </si>
  <si>
    <t>Primera versión, completa</t>
  </si>
  <si>
    <t>Primera versión de trabajo</t>
  </si>
  <si>
    <t>0.0</t>
  </si>
  <si>
    <t>Directores de Estudio</t>
  </si>
  <si>
    <t>mayo, anualmente</t>
  </si>
  <si>
    <t>1.0</t>
  </si>
  <si>
    <t>Estudio</t>
  </si>
  <si>
    <t>Total presencial</t>
  </si>
  <si>
    <t>Trabajo Autónomo Alumno (h)</t>
  </si>
  <si>
    <t>Trabajo personal</t>
  </si>
  <si>
    <t>Carga asignatura</t>
  </si>
  <si>
    <t>SEMANA SANTA semana 1</t>
  </si>
  <si>
    <t>Implica que deberá reflejar tanto la estimación de las horas presenciales como las de trabajo personal del alumno</t>
  </si>
  <si>
    <t>En el área de trabajos se señalarán las fechas de encargo y recepción de los trabajos y la estimación desglosada de horas por semana. Por ejemplo, si los trabajos 1 y 2 "están vivos" (han sido encargados pero no recepcionados) se pondrá 3+2; entendiendo que esa semana la carga del trabajo 1 son 3 horas y la del trabajo 2 son 2 horas</t>
  </si>
  <si>
    <t>Las columnas y filas de horas totales están programadas con fórmulas, de modo que realizan los cálculos de forma automática</t>
  </si>
  <si>
    <t>No debe cambiarse el formato de la hoja excel salvo autorización expresa de los directores de estudio</t>
  </si>
  <si>
    <t>Subdirección ETSII</t>
  </si>
  <si>
    <t>Carga Total para el alumno (semana)</t>
  </si>
  <si>
    <t>Primero</t>
  </si>
  <si>
    <t>Carga media asignatura (19 semanas)</t>
  </si>
  <si>
    <t>Trabajos + Guiones</t>
  </si>
  <si>
    <t>Las horas del examen/prueba final no serán computadas dentro del tiempo presencial ni del de trabajo personal del alumno</t>
  </si>
  <si>
    <t>Las horas de trabajo personal del alumno se dividirán en las asignadas a estudio (incluyendo la resolución autónoma de ejeccicios que no se corresponda con realización de trabajos) y las asignadas a realización de trabajos (tanto en grupo como individuales) y guiones de prácticas.</t>
  </si>
  <si>
    <t>NAVIDAD semana 1</t>
  </si>
  <si>
    <t>Segunda versión, completa</t>
  </si>
  <si>
    <t>2.0</t>
  </si>
  <si>
    <t>L</t>
  </si>
  <si>
    <t>M</t>
  </si>
  <si>
    <t>X</t>
  </si>
  <si>
    <t>J</t>
  </si>
  <si>
    <t>V</t>
  </si>
  <si>
    <t>Semana</t>
  </si>
  <si>
    <t>803G</t>
  </si>
  <si>
    <t>836</t>
  </si>
  <si>
    <t>Matemáticas I</t>
  </si>
  <si>
    <t>FB</t>
  </si>
  <si>
    <t>1</t>
  </si>
  <si>
    <t>1S</t>
  </si>
  <si>
    <t>803G-804G-805G</t>
  </si>
  <si>
    <t>R111</t>
  </si>
  <si>
    <t>Matemáticas y Computación</t>
  </si>
  <si>
    <t>837</t>
  </si>
  <si>
    <t>Matemáticas II</t>
  </si>
  <si>
    <t>Química</t>
  </si>
  <si>
    <t>838</t>
  </si>
  <si>
    <t>R112</t>
  </si>
  <si>
    <t>OLMOS PÉREZ, MARÍA ELENA</t>
  </si>
  <si>
    <t>839</t>
  </si>
  <si>
    <t>Expresión gráfica y DAO</t>
  </si>
  <si>
    <t>R110</t>
  </si>
  <si>
    <t>Ingeniería Mecánica</t>
  </si>
  <si>
    <t>840</t>
  </si>
  <si>
    <t>Mecánica</t>
  </si>
  <si>
    <t>701G-803G-804G-805G</t>
  </si>
  <si>
    <t>SIERRA MURILLO, JOSÉ DANIEL</t>
  </si>
  <si>
    <t>841</t>
  </si>
  <si>
    <t>Electricidad y magnetismo</t>
  </si>
  <si>
    <t>2S</t>
  </si>
  <si>
    <t>804G</t>
  </si>
  <si>
    <t>R109</t>
  </si>
  <si>
    <t>DIE-DQU</t>
  </si>
  <si>
    <t>BLANCO BARRERO, JUAN MANUEL</t>
  </si>
  <si>
    <t>842</t>
  </si>
  <si>
    <t>Termodinámica</t>
  </si>
  <si>
    <t>DIM-DQU</t>
  </si>
  <si>
    <t>JUÁREZ CASTELLÓ, MANUEL CELSO</t>
  </si>
  <si>
    <t>Informática</t>
  </si>
  <si>
    <t>843</t>
  </si>
  <si>
    <t>SÁENZ DE CABEZÓN IRIGARAY, EDUARDO</t>
  </si>
  <si>
    <t>844</t>
  </si>
  <si>
    <t>Matemáticas III</t>
  </si>
  <si>
    <t>845</t>
  </si>
  <si>
    <t>Ingeniería del medio ambiente</t>
  </si>
  <si>
    <t>OB</t>
  </si>
  <si>
    <t>490</t>
  </si>
  <si>
    <t>Sistemas eléctricos</t>
  </si>
  <si>
    <t>2</t>
  </si>
  <si>
    <t>Ingeniería Eléctrica</t>
  </si>
  <si>
    <t>VILLOSLADA VILLOSLADA, GREGORIO</t>
  </si>
  <si>
    <t>491</t>
  </si>
  <si>
    <t>Tecnología de fabricación</t>
  </si>
  <si>
    <t>PERNÍA ESPINOZA, ALPHA VERÓNICA</t>
  </si>
  <si>
    <t>492</t>
  </si>
  <si>
    <t>Ciencia de materiales</t>
  </si>
  <si>
    <t>PÉREZ DE LA PARTE, Mª DE LAS MERCEDES</t>
  </si>
  <si>
    <t>493</t>
  </si>
  <si>
    <t>Teoría de mecanismos</t>
  </si>
  <si>
    <t>ALBA IRURZUN, JOSÉ ANTONIO</t>
  </si>
  <si>
    <t>494</t>
  </si>
  <si>
    <t>Sistemas electrónicos</t>
  </si>
  <si>
    <t>805G</t>
  </si>
  <si>
    <t>MARTÍNEZ SANTOLAYA, JOSÉ JAVIER</t>
  </si>
  <si>
    <t>496</t>
  </si>
  <si>
    <t>Gestión de empresas</t>
  </si>
  <si>
    <t>R104</t>
  </si>
  <si>
    <t>Economía y Empresa</t>
  </si>
  <si>
    <t>495</t>
  </si>
  <si>
    <t>Resistencia de materiales</t>
  </si>
  <si>
    <t>CELORRIO BARRAGUÉ, LUIS</t>
  </si>
  <si>
    <t>877</t>
  </si>
  <si>
    <t>Fundamentos de control industrial</t>
  </si>
  <si>
    <t>RICO AZAGRA, JAVIER</t>
  </si>
  <si>
    <t>878</t>
  </si>
  <si>
    <t>Fundamentos de automatización industrial</t>
  </si>
  <si>
    <t>BRETÓN RODRÍGUEZ, JAVIER</t>
  </si>
  <si>
    <t>879</t>
  </si>
  <si>
    <t>Fundamentos de ingeniería térmica</t>
  </si>
  <si>
    <t>LÓPEZ OCHOA, LUIS MARÍA</t>
  </si>
  <si>
    <t>880</t>
  </si>
  <si>
    <t>Fundamentos de ingeniería fluidomecánica</t>
  </si>
  <si>
    <t>GARCÍA LOZANO, CÉSAR</t>
  </si>
  <si>
    <t>596</t>
  </si>
  <si>
    <t>Cálculo, diseño y ensayo de máquinas</t>
  </si>
  <si>
    <t>3</t>
  </si>
  <si>
    <t>597</t>
  </si>
  <si>
    <t>Elasticidad y resistencia de materiales</t>
  </si>
  <si>
    <t>FRAILE GARCÍA, ESTEBAN</t>
  </si>
  <si>
    <t>598</t>
  </si>
  <si>
    <t>Ingeniería de materiales</t>
  </si>
  <si>
    <t>MARTÍNEZ CALVO, MARÍA ÁNGELES</t>
  </si>
  <si>
    <t>Ingeniería gráfica</t>
  </si>
  <si>
    <t>599</t>
  </si>
  <si>
    <t>SANZ ADÁN, FÉLIX</t>
  </si>
  <si>
    <t>603</t>
  </si>
  <si>
    <t>Máquinas y motores térmicos</t>
  </si>
  <si>
    <t>600</t>
  </si>
  <si>
    <t>Instalaciones mecánicas básicas</t>
  </si>
  <si>
    <t>601</t>
  </si>
  <si>
    <t>Integración ambiental de proyectos de ingeniería</t>
  </si>
  <si>
    <t>GONZÁLEZ MARCOS, ANA</t>
  </si>
  <si>
    <t>602</t>
  </si>
  <si>
    <t>Máquinas fluidomecánicas</t>
  </si>
  <si>
    <t>DOMÉNECH SUBIRÁN, JUANA</t>
  </si>
  <si>
    <t>604</t>
  </si>
  <si>
    <t>Tecnología mecánica</t>
  </si>
  <si>
    <t>BLANCO FERNÁNDEZ, JULIO</t>
  </si>
  <si>
    <t>605</t>
  </si>
  <si>
    <t>Teoría de estructuras</t>
  </si>
  <si>
    <t>Organización de la producción</t>
  </si>
  <si>
    <t>617</t>
  </si>
  <si>
    <t>4</t>
  </si>
  <si>
    <t>Proyectos</t>
  </si>
  <si>
    <t>618</t>
  </si>
  <si>
    <t>DIE-DIM</t>
  </si>
  <si>
    <t>607</t>
  </si>
  <si>
    <t>Cálculo dinámico y análisis modal</t>
  </si>
  <si>
    <t>OPT</t>
  </si>
  <si>
    <t>610</t>
  </si>
  <si>
    <t>Estructuras metálicas</t>
  </si>
  <si>
    <t>MARTÍNEZ DE PISÓN ASCACIBAR, EDUARDO</t>
  </si>
  <si>
    <t>611</t>
  </si>
  <si>
    <t>Ingeniería asistida por ordenador</t>
  </si>
  <si>
    <t>DIE-DIM-DMC</t>
  </si>
  <si>
    <t>GÓMEZ CRISTOBAL, JOSÉ ANTONIO</t>
  </si>
  <si>
    <t>612</t>
  </si>
  <si>
    <t>Ingeniería simultánea</t>
  </si>
  <si>
    <t>613</t>
  </si>
  <si>
    <t>Mantenimiento integral</t>
  </si>
  <si>
    <t>616</t>
  </si>
  <si>
    <t>Urbanismo industrial</t>
  </si>
  <si>
    <t>614</t>
  </si>
  <si>
    <t>PE</t>
  </si>
  <si>
    <t>DEst</t>
  </si>
  <si>
    <t>606</t>
  </si>
  <si>
    <t>Ahorro energético en la edificación</t>
  </si>
  <si>
    <t>608</t>
  </si>
  <si>
    <t>Diseño avanzado de máquinas</t>
  </si>
  <si>
    <t>609</t>
  </si>
  <si>
    <t>Estructuras de hormigón y cimentaciones</t>
  </si>
  <si>
    <t>615</t>
  </si>
  <si>
    <t>Producción integrada</t>
  </si>
  <si>
    <t>471</t>
  </si>
  <si>
    <t>Trabajo fin de grado en Ingeniería Mecánica</t>
  </si>
  <si>
    <t>TFG</t>
  </si>
  <si>
    <t>DEE-DIE-DIM-DMC-DQU</t>
  </si>
  <si>
    <t>Cod
Asig</t>
  </si>
  <si>
    <t>Denominación asignatura</t>
  </si>
  <si>
    <t>Tipo</t>
  </si>
  <si>
    <t>Curso</t>
  </si>
  <si>
    <t>Sem</t>
  </si>
  <si>
    <t>Horas</t>
  </si>
  <si>
    <t>Madre</t>
  </si>
  <si>
    <t>Titulaciones</t>
  </si>
  <si>
    <t>Resp</t>
  </si>
  <si>
    <t>Departamentos</t>
  </si>
  <si>
    <t>Profesor responsable actual</t>
  </si>
  <si>
    <t>Observaciones</t>
  </si>
  <si>
    <t>Responsable de Asignatura</t>
  </si>
  <si>
    <t>Departamento</t>
  </si>
  <si>
    <t>GIM_PRIMER_SEMESTRE</t>
  </si>
  <si>
    <t>GIE_PRIMER_SEMESTRE</t>
  </si>
  <si>
    <t>GIEIA_PRIMER_SEMESTRE</t>
  </si>
  <si>
    <t>619</t>
  </si>
  <si>
    <t>Máquinas eléctricas I</t>
  </si>
  <si>
    <t>MENDOZA VILLENA, MONTSERRAT</t>
  </si>
  <si>
    <t>620</t>
  </si>
  <si>
    <t>Instalaciones eléctricas I</t>
  </si>
  <si>
    <t>621</t>
  </si>
  <si>
    <t>Líneas eléctricas</t>
  </si>
  <si>
    <t>GARCÍA GARRIDO, EDUARDO</t>
  </si>
  <si>
    <t>622</t>
  </si>
  <si>
    <t>Generación de energía eléctrica I</t>
  </si>
  <si>
    <t>ZORZANO SANTAMARÍA, PEDRO JOSÉ</t>
  </si>
  <si>
    <t>Electrónica industrial</t>
  </si>
  <si>
    <t>623</t>
  </si>
  <si>
    <t>ZORZANO MARTÍNEZ, ANTONIO MOISÉS</t>
  </si>
  <si>
    <t>624</t>
  </si>
  <si>
    <t>Máquinas eléctricas II</t>
  </si>
  <si>
    <t>ZORZANO ALBA, ENRIQUE</t>
  </si>
  <si>
    <t>625</t>
  </si>
  <si>
    <t>Instalaciones eléctricas II</t>
  </si>
  <si>
    <t>SÁENZ DIEZ MURO, JUAN CARLOS</t>
  </si>
  <si>
    <t>626</t>
  </si>
  <si>
    <t>Sistemas eléctricos de potencia</t>
  </si>
  <si>
    <t>FERNÁNDEZ JIMÉNEZ, LUIS ALFREDO</t>
  </si>
  <si>
    <t>627</t>
  </si>
  <si>
    <t>Generación de energía eléctrica II</t>
  </si>
  <si>
    <t>Regulación automática y automatización industrial</t>
  </si>
  <si>
    <t>628</t>
  </si>
  <si>
    <t>GIL MARTÍNEZ, MONTSERRAT</t>
  </si>
  <si>
    <t>630</t>
  </si>
  <si>
    <t>Mantenimiento eléctrico</t>
  </si>
  <si>
    <t>LARA SANTILLÁN, PEDRO MARÍA</t>
  </si>
  <si>
    <t>631</t>
  </si>
  <si>
    <t>Tarifas y mercados eléctricos</t>
  </si>
  <si>
    <t>632</t>
  </si>
  <si>
    <t>Luminotecnia</t>
  </si>
  <si>
    <t>633</t>
  </si>
  <si>
    <t>Instalaciones eléctricas auxiliares en edificaciones e infraestructuras</t>
  </si>
  <si>
    <t>636</t>
  </si>
  <si>
    <t>Sistemas eléctricos autónomos basados en fuentes renovables y alternativas</t>
  </si>
  <si>
    <t>637</t>
  </si>
  <si>
    <t>Herramientas avanzadas para el estudio de la integración de generac de orig renovable en la red eléc</t>
  </si>
  <si>
    <t>FALCES DE ANDRÉS, ALBERTO</t>
  </si>
  <si>
    <t>629</t>
  </si>
  <si>
    <t>634</t>
  </si>
  <si>
    <t>Tracción eléctrica</t>
  </si>
  <si>
    <t>635</t>
  </si>
  <si>
    <t>Herramientas avanzadas para el cálculo y diseño de instalaciones eléctricas</t>
  </si>
  <si>
    <t>638</t>
  </si>
  <si>
    <t>Diseño de instalaciones de integración en la red de sistemas de generación de energía eléctrica</t>
  </si>
  <si>
    <t>639</t>
  </si>
  <si>
    <t>Diseño de sistemas de generación basados en fuentes renovables y alternativas</t>
  </si>
  <si>
    <t>472</t>
  </si>
  <si>
    <t>Trabajo fin de grado en Ingeniería Eléctrica</t>
  </si>
  <si>
    <t>640</t>
  </si>
  <si>
    <t>Control y programación de robots</t>
  </si>
  <si>
    <t>ELVIRA IZURRATEGUI, CARLOS</t>
  </si>
  <si>
    <t>641</t>
  </si>
  <si>
    <t>Electrónica analógica</t>
  </si>
  <si>
    <t>643</t>
  </si>
  <si>
    <t>Electrónica digital y microprocesadores</t>
  </si>
  <si>
    <t>RODRÍGUEZ GONZÁLEZ, CARLOS ALBERTO</t>
  </si>
  <si>
    <t>Electrotecnia</t>
  </si>
  <si>
    <t>644</t>
  </si>
  <si>
    <t>489</t>
  </si>
  <si>
    <t>Informática industrial y comunicaciones</t>
  </si>
  <si>
    <t>801G-805G</t>
  </si>
  <si>
    <t>MIRURI SÁENZ, JUAN MARTÍN</t>
  </si>
  <si>
    <t>502</t>
  </si>
  <si>
    <t>Automatización industrial</t>
  </si>
  <si>
    <t>642</t>
  </si>
  <si>
    <t>Electrónica de potencia</t>
  </si>
  <si>
    <t>ZORZANO MARTÍNEZ, JOSÉ MARÍA</t>
  </si>
  <si>
    <t>645</t>
  </si>
  <si>
    <t>Ingeniería de control</t>
  </si>
  <si>
    <t>646</t>
  </si>
  <si>
    <t>Instrumentación electrónica</t>
  </si>
  <si>
    <t>ZORZANO MARTÍNEZ, LUIS FRANCISCO</t>
  </si>
  <si>
    <t>649</t>
  </si>
  <si>
    <t>Diseño de aplicaciones electrónicas</t>
  </si>
  <si>
    <t>VICUÑA MARTÍNEZ, JAVIER ESTEBAN</t>
  </si>
  <si>
    <t>647</t>
  </si>
  <si>
    <t>Automatización de sistemas de producción flexible</t>
  </si>
  <si>
    <t>650</t>
  </si>
  <si>
    <t>Informática industrial aplicada</t>
  </si>
  <si>
    <t>651</t>
  </si>
  <si>
    <t>Instrumentación industrial</t>
  </si>
  <si>
    <t>652</t>
  </si>
  <si>
    <t>Modelado y simulación de sistemas de producción</t>
  </si>
  <si>
    <t>JIMÉNEZ MACÍAS, EMILIO</t>
  </si>
  <si>
    <t>654</t>
  </si>
  <si>
    <t>Procesado digital</t>
  </si>
  <si>
    <t>658</t>
  </si>
  <si>
    <t>Tecnología electrónica y control</t>
  </si>
  <si>
    <t>653</t>
  </si>
  <si>
    <t>648</t>
  </si>
  <si>
    <t>Control aplicado de procesos</t>
  </si>
  <si>
    <t>655</t>
  </si>
  <si>
    <t>Sistemas de percepción y visión artificial</t>
  </si>
  <si>
    <t>656</t>
  </si>
  <si>
    <t>Sistemas embebidos</t>
  </si>
  <si>
    <t>657</t>
  </si>
  <si>
    <t>Sistemas robotizados</t>
  </si>
  <si>
    <t>473</t>
  </si>
  <si>
    <t>Trabajo fin de grado en Ingeniería Electrónica Industrial y Automática</t>
  </si>
  <si>
    <t>GIM_SEGUNDO_SEMESTRE</t>
  </si>
  <si>
    <t>GIE_SEGUNDO_SEMESTRE</t>
  </si>
  <si>
    <t>GIEIA_SEGUNDO_SEMESTRE</t>
  </si>
  <si>
    <r>
      <rPr>
        <b/>
        <i/>
        <sz val="9"/>
        <color rgb="FFFF0000"/>
        <rFont val="Arial"/>
        <family val="2"/>
      </rPr>
      <t xml:space="preserve">&lt;=== </t>
    </r>
    <r>
      <rPr>
        <b/>
        <i/>
        <sz val="9"/>
        <rFont val="Arial"/>
        <family val="2"/>
      </rPr>
      <t xml:space="preserve"> </t>
    </r>
    <r>
      <rPr>
        <i/>
        <sz val="9"/>
        <rFont val="Arial"/>
        <family val="2"/>
      </rPr>
      <t xml:space="preserve">  1º ) Seleccionar un Grado de la ETSII</t>
    </r>
  </si>
  <si>
    <r>
      <rPr>
        <b/>
        <i/>
        <sz val="9"/>
        <color rgb="FF00B0F0"/>
        <rFont val="Arial"/>
        <family val="2"/>
      </rPr>
      <t xml:space="preserve">&lt;===  </t>
    </r>
    <r>
      <rPr>
        <i/>
        <sz val="9"/>
        <rFont val="Arial"/>
        <family val="2"/>
      </rPr>
      <t xml:space="preserve">  2º) Seleccionar una asignatura</t>
    </r>
  </si>
  <si>
    <t>Carga media asignatura (18 semanas)</t>
  </si>
  <si>
    <t>70 dias lectivos</t>
  </si>
  <si>
    <t>JUANEDA AYENSA, EMMA</t>
  </si>
  <si>
    <t>Segundo</t>
  </si>
  <si>
    <r>
      <rPr>
        <i/>
        <sz val="9"/>
        <color rgb="FFFF0000"/>
        <rFont val="Arial"/>
        <family val="2"/>
      </rPr>
      <t xml:space="preserve">&lt;=== </t>
    </r>
    <r>
      <rPr>
        <i/>
        <sz val="9"/>
        <rFont val="Arial"/>
        <family val="2"/>
      </rPr>
      <t xml:space="preserve">   1º ) Seleccionar un Grado de la ETSII</t>
    </r>
  </si>
  <si>
    <r>
      <rPr>
        <i/>
        <sz val="9"/>
        <color rgb="FF00B0F0"/>
        <rFont val="Arial"/>
        <family val="2"/>
      </rPr>
      <t xml:space="preserve">&lt;===  </t>
    </r>
    <r>
      <rPr>
        <i/>
        <sz val="9"/>
        <rFont val="Arial"/>
        <family val="2"/>
      </rPr>
      <t xml:space="preserve">  2º) Seleccionar una asignatura</t>
    </r>
  </si>
  <si>
    <t>El nombre de la hoja Excel será el correspondiente al código de la asignatura</t>
  </si>
  <si>
    <r>
      <rPr>
        <b/>
        <sz val="11"/>
        <color rgb="FFFF0000"/>
        <rFont val="Calibri"/>
        <family val="2"/>
      </rPr>
      <t>El trabajo personal puede, y debe, asignarse tambien dentro de los días "no presenciales"</t>
    </r>
    <r>
      <rPr>
        <sz val="11"/>
        <rFont val="Calibri"/>
        <family val="2"/>
      </rPr>
      <t>. Es decir, en los periodos vacacionales y durante exámenes el alumno puede estudiar y realizar trabajos</t>
    </r>
  </si>
  <si>
    <r>
      <t xml:space="preserve">Los FIORDOS </t>
    </r>
    <r>
      <rPr>
        <b/>
        <sz val="14"/>
        <color indexed="10"/>
        <rFont val="Calibri"/>
        <family val="2"/>
      </rPr>
      <t>deben enviarse al director de estudios de la titulación implicada</t>
    </r>
    <r>
      <rPr>
        <sz val="14"/>
        <color theme="1"/>
        <rFont val="Calibri"/>
        <family val="2"/>
        <scheme val="minor"/>
      </rPr>
      <t xml:space="preserve">. </t>
    </r>
    <r>
      <rPr>
        <b/>
        <sz val="14"/>
        <color theme="1"/>
        <rFont val="Calibri"/>
        <family val="2"/>
        <scheme val="minor"/>
      </rPr>
      <t>Si la asignatura es común a</t>
    </r>
    <r>
      <rPr>
        <b/>
        <sz val="14"/>
        <color indexed="10"/>
        <rFont val="Calibri"/>
        <family val="2"/>
      </rPr>
      <t xml:space="preserve"> más de una titulación se enviará a todos ellos</t>
    </r>
    <r>
      <rPr>
        <b/>
        <sz val="14"/>
        <color theme="1"/>
        <rFont val="Calibri"/>
        <family val="2"/>
        <scheme val="minor"/>
      </rPr>
      <t>.</t>
    </r>
  </si>
  <si>
    <t>Guía para rellenar la ficha FIORDO</t>
  </si>
  <si>
    <t>La ficha FIORDO debe dar la información completa sobre la estimación de distribución horaria de la carga docente</t>
  </si>
  <si>
    <t>Se presentará una ficha por cada asignatura y grado de la que el profesor es responsable</t>
  </si>
  <si>
    <r>
      <t xml:space="preserve">La última fila (con letra color rojo) indica las horas disponibles. Un </t>
    </r>
    <r>
      <rPr>
        <b/>
        <sz val="11"/>
        <color indexed="10"/>
        <rFont val="Calibri"/>
        <family val="2"/>
      </rPr>
      <t>valor negativo</t>
    </r>
    <r>
      <rPr>
        <sz val="11"/>
        <color theme="1"/>
        <rFont val="Calibri"/>
        <family val="2"/>
        <scheme val="minor"/>
      </rPr>
      <t xml:space="preserve"> indica que</t>
    </r>
    <r>
      <rPr>
        <b/>
        <sz val="11"/>
        <color theme="1"/>
        <rFont val="Calibri"/>
        <family val="2"/>
        <scheme val="minor"/>
      </rPr>
      <t xml:space="preserve"> </t>
    </r>
    <r>
      <rPr>
        <b/>
        <sz val="11"/>
        <color indexed="10"/>
        <rFont val="Calibri"/>
        <family val="2"/>
      </rPr>
      <t>se ha sobrepasado la carga prevista para la asignatura</t>
    </r>
    <r>
      <rPr>
        <sz val="11"/>
        <color indexed="10"/>
        <rFont val="Calibri"/>
        <family val="2"/>
      </rPr>
      <t>.</t>
    </r>
  </si>
  <si>
    <r>
      <t>Debe entregarse una ficha en</t>
    </r>
    <r>
      <rPr>
        <sz val="11"/>
        <color indexed="10"/>
        <rFont val="Calibri"/>
        <family val="2"/>
      </rPr>
      <t xml:space="preserve"> </t>
    </r>
    <r>
      <rPr>
        <b/>
        <sz val="11"/>
        <color rgb="FFFF0000"/>
        <rFont val="Calibri"/>
        <family val="2"/>
      </rPr>
      <t>formato Exce</t>
    </r>
    <r>
      <rPr>
        <b/>
        <sz val="11"/>
        <color rgb="FFFF0000"/>
        <rFont val="Calibri"/>
        <family val="2"/>
        <scheme val="minor"/>
      </rPr>
      <t>l</t>
    </r>
    <r>
      <rPr>
        <sz val="11"/>
        <color theme="1"/>
        <rFont val="Calibri"/>
        <family val="2"/>
        <scheme val="minor"/>
      </rPr>
      <t xml:space="preserve"> por cada asignatura. En caso de existir varios grupos que no estén perfectamente sincronizados a nivel de semana, se entregará el que se considere más representativo</t>
    </r>
  </si>
  <si>
    <t>Prácticas externas GIM</t>
  </si>
  <si>
    <t>Prácticas externas GIE</t>
  </si>
  <si>
    <t>Prácticas en empresa GIEI&amp;A</t>
  </si>
  <si>
    <t>2018-2019</t>
  </si>
  <si>
    <t>2do. 4º</t>
  </si>
  <si>
    <t>3er. 4º</t>
  </si>
  <si>
    <t>4to. 4º</t>
  </si>
  <si>
    <t>5to. 1º</t>
  </si>
  <si>
    <t>6to. 1º</t>
  </si>
  <si>
    <t>7mo. 1º</t>
  </si>
  <si>
    <t>8vo. 1º</t>
  </si>
  <si>
    <t>5to. 4º</t>
  </si>
  <si>
    <t>9no. 1º</t>
  </si>
  <si>
    <t>6to. 4º</t>
  </si>
  <si>
    <t>Datos (necesaria CUASI)</t>
  </si>
  <si>
    <t>EZQUERRO FERNÁNDEZ, JOSÉ ANTONIO</t>
  </si>
  <si>
    <t>ALBA ELÍAS, FERNANDO</t>
  </si>
  <si>
    <r>
      <rPr>
        <sz val="11"/>
        <color rgb="FFFF0000"/>
        <rFont val="Calibri"/>
        <family val="2"/>
        <scheme val="minor"/>
      </rPr>
      <t xml:space="preserve">Las horas presenciales son la suma de Grupo Grande (GG), Grupo Reducido (GR), Grupo de laboratorio (GL), Grupo Informático (GI) y pruebas de examen parciales y la </t>
    </r>
    <r>
      <rPr>
        <b/>
        <sz val="11"/>
        <color rgb="FFFF0000"/>
        <rFont val="Calibri"/>
        <family val="2"/>
        <scheme val="minor"/>
      </rPr>
      <t>prueba FINAL (</t>
    </r>
    <r>
      <rPr>
        <sz val="11"/>
        <color theme="1"/>
        <rFont val="Calibri"/>
        <family val="2"/>
        <scheme val="minor"/>
      </rPr>
      <t>que se detrae de la asignada en la Memoria de Verificación del título de grado de las horas de GG). Deben rellenarse los valores de la asignatura que figuran en la tabla superior, en forma de créditos</t>
    </r>
  </si>
  <si>
    <t>Ex. FINAL</t>
  </si>
  <si>
    <t>71 dias lectivos</t>
  </si>
  <si>
    <t>-</t>
  </si>
  <si>
    <t>Observaciones a las Fechas (14*L+15*M+15*X+14*J+13*V)</t>
  </si>
  <si>
    <t>Observaciones a las Fechas (13*L+14*M+15*X+14*J+14*V)</t>
  </si>
  <si>
    <t>del 12 al 16 sept.</t>
  </si>
  <si>
    <t>4 días presenciales: 13,14,15,16</t>
  </si>
  <si>
    <t>del 19 al 23 oct.</t>
  </si>
  <si>
    <t>del 26 al 30 oct.</t>
  </si>
  <si>
    <t>del 05 al 09 oct.</t>
  </si>
  <si>
    <t>del 02 al 06 nov.</t>
  </si>
  <si>
    <t>del 09 al 13 nov.</t>
  </si>
  <si>
    <t>del 16 al 20 nov.</t>
  </si>
  <si>
    <t>del 23 al 27 nov.</t>
  </si>
  <si>
    <t>3 días presenciales: 09, 10, 11</t>
  </si>
  <si>
    <t>del 14 al 18 dic.</t>
  </si>
  <si>
    <t>3 días presenciales: 21,22 23</t>
  </si>
  <si>
    <t>del 21 al 25 dic.</t>
  </si>
  <si>
    <t>del 28 dic al 01 ene.</t>
  </si>
  <si>
    <t>del 11 al 15 ene.</t>
  </si>
  <si>
    <t>del 18 al 22 ene.</t>
  </si>
  <si>
    <t>del 25 al 29 ene.</t>
  </si>
  <si>
    <t>EXÁM. ORD./EXTRA  SEMESTRE 1º</t>
  </si>
  <si>
    <t>18-19/40-41</t>
  </si>
  <si>
    <t>EXÁM. ORD./EXT.  SEMESTRE 2º</t>
  </si>
  <si>
    <t>37-38/41-42</t>
  </si>
  <si>
    <t xml:space="preserve"> Semana SAN BERNABE</t>
  </si>
  <si>
    <t>del 15 al 19 feb.</t>
  </si>
  <si>
    <t>del 22 al 26 feb.</t>
  </si>
  <si>
    <t>del 01 al 05 mar.</t>
  </si>
  <si>
    <t>del 08 al 12 mar.</t>
  </si>
  <si>
    <t>del 15 al 19 mar.</t>
  </si>
  <si>
    <t>del 22 al 26 mar.</t>
  </si>
  <si>
    <t>del 29 mar. al 02 abr</t>
  </si>
  <si>
    <t>3 días presenciales: 29, 30, 31</t>
  </si>
  <si>
    <t>del 05 al 09 abr.</t>
  </si>
  <si>
    <t>del 12 al 16 abr.</t>
  </si>
  <si>
    <t>del 19 al 23 abr.</t>
  </si>
  <si>
    <t>del 26 al 30 abr.</t>
  </si>
  <si>
    <t>del 03 al 07 may.</t>
  </si>
  <si>
    <t>del 10 al 14 may.</t>
  </si>
  <si>
    <t>4 días presenciales: 10,11,12,13</t>
  </si>
  <si>
    <t>del 24 al 28 may.</t>
  </si>
  <si>
    <t>ANSORENA BARASOAIN, JOSÉ LUIS</t>
  </si>
  <si>
    <t xml:space="preserve">RUBIO CRESPO, Mª JESÚS </t>
  </si>
  <si>
    <t>ORCOS SÁNCHEZ, RAQUEL</t>
  </si>
  <si>
    <t>del 01 al 13 feb./del 05 al 14 jul.</t>
  </si>
  <si>
    <t>del 17 al 21 may.</t>
  </si>
  <si>
    <t>del 14 al 26 jun./del 15 al 24 jul.</t>
  </si>
  <si>
    <t>del 07 al 11 jun.</t>
  </si>
  <si>
    <t>del 31 may. al 04 jun.</t>
  </si>
  <si>
    <t>del 04 al 08 ene.</t>
  </si>
  <si>
    <t>del 07 al 11 dic.</t>
  </si>
  <si>
    <t>del 30 nov. al 04 dic.</t>
  </si>
  <si>
    <r>
      <t xml:space="preserve">FIORDO curso </t>
    </r>
    <r>
      <rPr>
        <sz val="20"/>
        <color rgb="FFFF0000"/>
        <rFont val="Calibri"/>
        <family val="2"/>
      </rPr>
      <t>2020-21</t>
    </r>
    <r>
      <rPr>
        <sz val="20"/>
        <color indexed="8"/>
        <rFont val="Calibri"/>
        <family val="2"/>
      </rPr>
      <t xml:space="preserve"> Semestre 1º</t>
    </r>
  </si>
  <si>
    <r>
      <t xml:space="preserve">FIORDO curso </t>
    </r>
    <r>
      <rPr>
        <sz val="20"/>
        <color rgb="FFFF0000"/>
        <rFont val="Calibri"/>
        <family val="2"/>
      </rPr>
      <t>2020-21</t>
    </r>
    <r>
      <rPr>
        <sz val="20"/>
        <color indexed="8"/>
        <rFont val="Calibri"/>
        <family val="2"/>
      </rPr>
      <t xml:space="preserve"> Semestre 2º</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</si>
</sst>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_);\-###0.0;"/>
    <numFmt numFmtId="166" formatCode="###0_);\-###0;"/>
  </numFmts>
  <fonts count="59" x14ac:knownFonts="1">
    <font>
      <sz val="11"/>
      <color theme="1"/>
      <name val="Calibri"/>
      <family val="2"/>
      <scheme val="minor"/>
    </font>
    <font>
      <b/>
      <sz val="11"/>
      <color indexed="8"/>
      <name val="Calibri"/>
      <family val="2"/>
    </font>
    <font>
      <b/>
      <sz val="10"/>
      <name val="Arial"/>
      <family val="2"/>
    </font>
    <font>
      <b/>
      <i/>
      <sz val="11"/>
      <color indexed="8"/>
      <name val="Calibri"/>
      <family val="2"/>
    </font>
    <font>
      <sz val="8"/>
      <name val="Calibri"/>
      <family val="2"/>
    </font>
    <font>
      <b/>
      <i/>
      <sz val="10"/>
      <name val="Arial"/>
      <family val="2"/>
    </font>
    <font>
      <b/>
      <sz val="10"/>
      <color indexed="10"/>
      <name val="Arial"/>
      <family val="2"/>
    </font>
    <font>
      <b/>
      <sz val="11"/>
      <name val="Calibri"/>
      <family val="2"/>
    </font>
    <font>
      <b/>
      <i/>
      <sz val="14"/>
      <color indexed="8"/>
      <name val="Calibri"/>
      <family val="2"/>
    </font>
    <font>
      <b/>
      <i/>
      <sz val="14"/>
      <color indexed="9"/>
      <name val="Calibri"/>
      <family val="2"/>
    </font>
    <font>
      <b/>
      <sz val="14"/>
      <name val="Calibri"/>
      <family val="2"/>
    </font>
    <font>
      <sz val="14"/>
      <color indexed="8"/>
      <name val="Calibri"/>
      <family val="2"/>
    </font>
    <font>
      <b/>
      <sz val="14"/>
      <color indexed="8"/>
      <name val="Calibri"/>
      <family val="2"/>
    </font>
    <font>
      <sz val="10"/>
      <color indexed="8"/>
      <name val="Calibri"/>
      <family val="2"/>
    </font>
    <font>
      <b/>
      <i/>
      <sz val="9"/>
      <name val="Arial"/>
      <family val="2"/>
    </font>
    <font>
      <b/>
      <sz val="11"/>
      <color indexed="8"/>
      <name val="Calibri"/>
      <family val="2"/>
    </font>
    <font>
      <b/>
      <sz val="12"/>
      <color indexed="25"/>
      <name val="Calibri"/>
      <family val="2"/>
    </font>
    <font>
      <sz val="10"/>
      <color indexed="8"/>
      <name val="Calibri"/>
      <family val="2"/>
    </font>
    <font>
      <sz val="11"/>
      <color indexed="18"/>
      <name val="Calibri"/>
      <family val="2"/>
    </font>
    <font>
      <sz val="20"/>
      <color indexed="8"/>
      <name val="Calibri"/>
      <family val="2"/>
    </font>
    <font>
      <b/>
      <sz val="10"/>
      <color indexed="30"/>
      <name val="Arial"/>
      <family val="2"/>
    </font>
    <font>
      <sz val="11"/>
      <color indexed="10"/>
      <name val="Calibri"/>
      <family val="2"/>
    </font>
    <font>
      <sz val="26"/>
      <color indexed="8"/>
      <name val="Calibri"/>
      <family val="2"/>
    </font>
    <font>
      <sz val="11"/>
      <name val="Calibri"/>
      <family val="2"/>
    </font>
    <font>
      <b/>
      <sz val="10"/>
      <color theme="1"/>
      <name val="Arial"/>
      <family val="2"/>
    </font>
    <font>
      <sz val="10"/>
      <color theme="1"/>
      <name val="Arial"/>
      <family val="2"/>
    </font>
    <font>
      <b/>
      <sz val="11"/>
      <color theme="1"/>
      <name val="Calibri"/>
      <family val="2"/>
      <scheme val="minor"/>
    </font>
    <font>
      <b/>
      <sz val="11"/>
      <color indexed="10"/>
      <name val="Calibri"/>
      <family val="2"/>
    </font>
    <font>
      <sz val="10"/>
      <color theme="1"/>
      <name val="Calibri"/>
      <family val="2"/>
      <scheme val="minor"/>
    </font>
    <font>
      <sz val="8"/>
      <color theme="1"/>
      <name val="Arial"/>
      <family val="2"/>
    </font>
    <font>
      <b/>
      <sz val="8"/>
      <name val="Arial"/>
      <family val="2"/>
    </font>
    <font>
      <b/>
      <sz val="11"/>
      <color rgb="FF002060"/>
      <name val="Arial"/>
      <family val="2"/>
    </font>
    <font>
      <sz val="9"/>
      <name val="Arial"/>
      <family val="2"/>
    </font>
    <font>
      <b/>
      <sz val="10"/>
      <color rgb="FF002060"/>
      <name val="Arial"/>
      <family val="2"/>
    </font>
    <font>
      <i/>
      <sz val="9"/>
      <name val="Arial"/>
      <family val="2"/>
    </font>
    <font>
      <b/>
      <i/>
      <sz val="9"/>
      <color rgb="FFFF0000"/>
      <name val="Arial"/>
      <family val="2"/>
    </font>
    <font>
      <b/>
      <i/>
      <sz val="9"/>
      <color rgb="FF00B0F0"/>
      <name val="Arial"/>
      <family val="2"/>
    </font>
    <font>
      <i/>
      <sz val="9"/>
      <color rgb="FFFF0000"/>
      <name val="Arial"/>
      <family val="2"/>
    </font>
    <font>
      <i/>
      <sz val="9"/>
      <color rgb="FF00B0F0"/>
      <name val="Arial"/>
      <family val="2"/>
    </font>
    <font>
      <b/>
      <sz val="11"/>
      <color theme="1"/>
      <name val="Arial"/>
      <family val="2"/>
    </font>
    <font>
      <sz val="20"/>
      <color rgb="FFFF0000"/>
      <name val="Calibri"/>
      <family val="2"/>
    </font>
    <font>
      <b/>
      <sz val="14"/>
      <color indexed="10"/>
      <name val="Calibri"/>
      <family val="2"/>
    </font>
    <font>
      <b/>
      <sz val="11"/>
      <color rgb="FFFF0000"/>
      <name val="Calibri"/>
      <family val="2"/>
    </font>
    <font>
      <sz val="14"/>
      <color theme="1"/>
      <name val="Calibri"/>
      <family val="2"/>
      <scheme val="minor"/>
    </font>
    <font>
      <b/>
      <sz val="14"/>
      <color theme="1"/>
      <name val="Calibri"/>
      <family val="2"/>
      <scheme val="minor"/>
    </font>
    <font>
      <b/>
      <sz val="11"/>
      <color rgb="FFFF0000"/>
      <name val="Calibri"/>
      <family val="2"/>
      <scheme val="minor"/>
    </font>
    <font>
      <b/>
      <sz val="11"/>
      <color indexed="30"/>
      <name val="Arial"/>
      <family val="2"/>
    </font>
    <font>
      <b/>
      <i/>
      <sz val="10"/>
      <color theme="1"/>
      <name val="Arial"/>
      <family val="2"/>
    </font>
    <font>
      <b/>
      <i/>
      <sz val="11"/>
      <color indexed="30"/>
      <name val="Arial"/>
      <family val="2"/>
    </font>
    <font>
      <i/>
      <sz val="10"/>
      <color theme="1"/>
      <name val="Arial"/>
      <family val="2"/>
    </font>
    <font>
      <b/>
      <sz val="11"/>
      <color rgb="FF0070C0"/>
      <name val="Arial"/>
      <family val="2"/>
    </font>
    <font>
      <b/>
      <i/>
      <sz val="10"/>
      <color indexed="8"/>
      <name val="Arial"/>
      <family val="2"/>
    </font>
    <font>
      <b/>
      <i/>
      <sz val="11"/>
      <color rgb="FF0070C0"/>
      <name val="Arial"/>
      <family val="2"/>
    </font>
    <font>
      <sz val="11"/>
      <color theme="1"/>
      <name val="Calibri"/>
      <family val="2"/>
      <scheme val="minor"/>
    </font>
    <font>
      <u/>
      <sz val="11"/>
      <color theme="10"/>
      <name val="Calibri"/>
      <family val="2"/>
      <scheme val="minor"/>
    </font>
    <font>
      <sz val="11"/>
      <color rgb="FFFF0000"/>
      <name val="Calibri"/>
      <family val="2"/>
      <scheme val="minor"/>
    </font>
    <font>
      <sz val="9"/>
      <color indexed="81"/>
      <name val="Tahoma"/>
      <family val="2"/>
    </font>
    <font>
      <b/>
      <i/>
      <sz val="12"/>
      <color indexed="81"/>
      <name val="Tahoma"/>
      <family val="2"/>
    </font>
    <font>
      <b/>
      <i/>
      <sz val="12"/>
      <color indexed="10"/>
      <name val="Tahoma"/>
      <family val="2"/>
    </font>
  </fonts>
  <fills count="28">
    <fill>
      <patternFill patternType="none"/>
    </fill>
    <fill>
      <patternFill patternType="gray125"/>
    </fill>
    <fill>
      <patternFill patternType="solid">
        <fgColor indexed="47"/>
        <bgColor indexed="64"/>
      </patternFill>
    </fill>
    <fill>
      <patternFill patternType="solid">
        <fgColor indexed="41"/>
        <bgColor indexed="64"/>
      </patternFill>
    </fill>
    <fill>
      <patternFill patternType="solid">
        <fgColor indexed="42"/>
        <bgColor indexed="64"/>
      </patternFill>
    </fill>
    <fill>
      <patternFill patternType="solid">
        <fgColor indexed="13"/>
        <bgColor indexed="64"/>
      </patternFill>
    </fill>
    <fill>
      <patternFill patternType="solid">
        <fgColor indexed="50"/>
        <bgColor indexed="64"/>
      </patternFill>
    </fill>
    <fill>
      <patternFill patternType="solid">
        <fgColor indexed="10"/>
        <bgColor indexed="64"/>
      </patternFill>
    </fill>
    <fill>
      <patternFill patternType="solid">
        <fgColor indexed="9"/>
        <bgColor indexed="64"/>
      </patternFill>
    </fill>
    <fill>
      <patternFill patternType="solid">
        <fgColor indexed="27"/>
        <bgColor indexed="64"/>
      </patternFill>
    </fill>
    <fill>
      <patternFill patternType="solid">
        <fgColor indexed="11"/>
        <bgColor indexed="64"/>
      </patternFill>
    </fill>
    <fill>
      <patternFill patternType="solid">
        <fgColor indexed="51"/>
        <bgColor indexed="64"/>
      </patternFill>
    </fill>
    <fill>
      <patternFill patternType="solid">
        <fgColor rgb="FFFF0000"/>
        <bgColor indexed="64"/>
      </patternFill>
    </fill>
    <fill>
      <patternFill patternType="solid">
        <fgColor rgb="FFCCFFCC"/>
        <bgColor indexed="64"/>
      </patternFill>
    </fill>
    <fill>
      <patternFill patternType="solid">
        <fgColor theme="7" tint="0.59999389629810485"/>
        <bgColor indexed="64"/>
      </patternFill>
    </fill>
    <fill>
      <patternFill patternType="solid">
        <fgColor theme="0"/>
        <bgColor indexed="64"/>
      </patternFill>
    </fill>
    <fill>
      <patternFill patternType="solid">
        <fgColor rgb="FFCCFFFF"/>
        <bgColor indexed="64"/>
      </patternFill>
    </fill>
    <fill>
      <patternFill patternType="solid">
        <fgColor rgb="FF00FF00"/>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rgb="FFFFFFCC"/>
        <bgColor indexed="64"/>
      </patternFill>
    </fill>
    <fill>
      <patternFill patternType="solid">
        <fgColor rgb="FF90D14F"/>
        <bgColor indexed="64"/>
      </patternFill>
    </fill>
    <fill>
      <patternFill patternType="solid">
        <fgColor theme="3" tint="0.39997558519241921"/>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style="medium">
        <color theme="0"/>
      </left>
      <right style="medium">
        <color theme="0"/>
      </right>
      <top style="hair">
        <color indexed="64"/>
      </top>
      <bottom style="hair">
        <color indexed="64"/>
      </bottom>
      <diagonal/>
    </border>
    <border>
      <left style="medium">
        <color theme="0"/>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thin">
        <color indexed="64"/>
      </top>
      <bottom style="thin">
        <color indexed="64"/>
      </bottom>
      <diagonal/>
    </border>
    <border>
      <left/>
      <right/>
      <top style="hair">
        <color indexed="64"/>
      </top>
      <bottom style="hair">
        <color indexed="64"/>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
    <xf numFmtId="0" fontId="0" fillId="0" borderId="0"/>
    <xf numFmtId="0" fontId="28" fillId="0" borderId="0"/>
    <xf numFmtId="9" fontId="53" fillId="0" borderId="0" applyFont="0" applyFill="0" applyBorder="0" applyAlignment="0" applyProtection="0"/>
    <xf numFmtId="0" fontId="54" fillId="0" borderId="0" applyNumberFormat="0" applyFill="0" applyBorder="0" applyAlignment="0" applyProtection="0"/>
  </cellStyleXfs>
  <cellXfs count="387">
    <xf numFmtId="0" fontId="0" fillId="0" borderId="0" xfId="0"/>
    <xf numFmtId="0" fontId="2" fillId="2" borderId="2" xfId="0" applyFont="1" applyFill="1" applyBorder="1" applyAlignment="1">
      <alignment horizontal="center"/>
    </xf>
    <xf numFmtId="0" fontId="2" fillId="2" borderId="3" xfId="0" applyFont="1" applyFill="1" applyBorder="1" applyAlignment="1">
      <alignment horizontal="center"/>
    </xf>
    <xf numFmtId="0" fontId="2" fillId="2" borderId="4" xfId="0" applyFont="1" applyFill="1" applyBorder="1" applyAlignment="1">
      <alignment horizontal="center"/>
    </xf>
    <xf numFmtId="0" fontId="2" fillId="2" borderId="5" xfId="0" applyFont="1" applyFill="1" applyBorder="1"/>
    <xf numFmtId="0" fontId="2" fillId="2" borderId="6" xfId="0" applyFont="1" applyFill="1" applyBorder="1" applyAlignment="1">
      <alignment horizontal="center"/>
    </xf>
    <xf numFmtId="9" fontId="2" fillId="4" borderId="6" xfId="0" applyNumberFormat="1" applyFont="1" applyFill="1" applyBorder="1" applyAlignment="1">
      <alignment horizontal="center"/>
    </xf>
    <xf numFmtId="0" fontId="3" fillId="0" borderId="5" xfId="0" applyFont="1" applyBorder="1" applyAlignment="1">
      <alignment horizontal="center"/>
    </xf>
    <xf numFmtId="0" fontId="3" fillId="0" borderId="6" xfId="0" applyFont="1" applyBorder="1" applyAlignment="1">
      <alignment horizontal="center"/>
    </xf>
    <xf numFmtId="0" fontId="3" fillId="0" borderId="7" xfId="0" applyFont="1" applyBorder="1" applyAlignment="1">
      <alignment horizontal="center"/>
    </xf>
    <xf numFmtId="0" fontId="0" fillId="0" borderId="0" xfId="0" applyBorder="1"/>
    <xf numFmtId="0" fontId="0" fillId="0" borderId="8" xfId="0" applyBorder="1"/>
    <xf numFmtId="0" fontId="0" fillId="0" borderId="9" xfId="0" applyBorder="1"/>
    <xf numFmtId="0" fontId="0" fillId="0" borderId="10" xfId="0" applyBorder="1"/>
    <xf numFmtId="0" fontId="2" fillId="5" borderId="12" xfId="0" applyFont="1" applyFill="1" applyBorder="1" applyAlignment="1">
      <alignment horizontal="center" vertical="center" wrapText="1"/>
    </xf>
    <xf numFmtId="0" fontId="2" fillId="0" borderId="1" xfId="0" applyFont="1" applyFill="1" applyBorder="1" applyAlignment="1">
      <alignment horizontal="center"/>
    </xf>
    <xf numFmtId="0" fontId="2" fillId="6" borderId="12" xfId="0" applyFont="1" applyFill="1" applyBorder="1" applyAlignment="1">
      <alignment horizontal="center" vertical="center" wrapText="1"/>
    </xf>
    <xf numFmtId="0" fontId="2" fillId="0" borderId="0" xfId="0" applyFont="1" applyFill="1" applyBorder="1" applyAlignment="1">
      <alignment horizontal="center"/>
    </xf>
    <xf numFmtId="0" fontId="0" fillId="0" borderId="0" xfId="0" applyFill="1"/>
    <xf numFmtId="0" fontId="2" fillId="0" borderId="0" xfId="0" applyFont="1" applyFill="1" applyBorder="1"/>
    <xf numFmtId="0" fontId="2" fillId="0" borderId="15" xfId="0" applyFont="1" applyFill="1" applyBorder="1" applyAlignment="1">
      <alignment horizontal="center"/>
    </xf>
    <xf numFmtId="0" fontId="2" fillId="0" borderId="16" xfId="0" applyFont="1" applyFill="1" applyBorder="1" applyAlignment="1">
      <alignment horizontal="center"/>
    </xf>
    <xf numFmtId="0" fontId="2" fillId="6" borderId="17" xfId="0" applyFont="1" applyFill="1" applyBorder="1" applyAlignment="1">
      <alignment horizontal="center"/>
    </xf>
    <xf numFmtId="0" fontId="2" fillId="5" borderId="14" xfId="0" applyFont="1" applyFill="1" applyBorder="1" applyAlignment="1">
      <alignment horizontal="center"/>
    </xf>
    <xf numFmtId="0" fontId="0" fillId="5" borderId="6" xfId="0" applyFill="1" applyBorder="1" applyAlignment="1">
      <alignment horizontal="center"/>
    </xf>
    <xf numFmtId="0" fontId="0" fillId="6" borderId="12" xfId="0" applyFill="1" applyBorder="1" applyAlignment="1">
      <alignment horizontal="center"/>
    </xf>
    <xf numFmtId="0" fontId="2" fillId="6" borderId="12" xfId="0" applyFont="1" applyFill="1" applyBorder="1"/>
    <xf numFmtId="0" fontId="2" fillId="0" borderId="11" xfId="0" applyFont="1" applyFill="1" applyBorder="1"/>
    <xf numFmtId="0" fontId="2" fillId="0" borderId="18" xfId="0" applyFont="1" applyFill="1" applyBorder="1"/>
    <xf numFmtId="0" fontId="2" fillId="7" borderId="12" xfId="0" applyFont="1" applyFill="1" applyBorder="1"/>
    <xf numFmtId="0" fontId="8" fillId="0" borderId="6" xfId="0" applyFont="1" applyBorder="1" applyAlignment="1">
      <alignment horizontal="center"/>
    </xf>
    <xf numFmtId="0" fontId="8" fillId="0" borderId="7" xfId="0" applyFont="1" applyBorder="1" applyAlignment="1">
      <alignment horizontal="center"/>
    </xf>
    <xf numFmtId="0" fontId="11" fillId="0" borderId="0" xfId="0" applyFont="1" applyBorder="1"/>
    <xf numFmtId="0" fontId="11" fillId="0" borderId="10" xfId="0" applyFont="1" applyBorder="1"/>
    <xf numFmtId="0" fontId="11" fillId="0" borderId="19" xfId="0" applyFont="1" applyBorder="1"/>
    <xf numFmtId="0" fontId="11" fillId="0" borderId="20" xfId="0" applyFont="1" applyBorder="1"/>
    <xf numFmtId="0" fontId="2" fillId="0" borderId="11" xfId="0" applyFont="1" applyFill="1" applyBorder="1" applyAlignment="1">
      <alignment vertical="center" wrapText="1"/>
    </xf>
    <xf numFmtId="0" fontId="2" fillId="5" borderId="12" xfId="0" applyFont="1" applyFill="1" applyBorder="1"/>
    <xf numFmtId="0" fontId="0" fillId="0" borderId="21" xfId="0" applyBorder="1"/>
    <xf numFmtId="0" fontId="10" fillId="6" borderId="9" xfId="0" applyFont="1" applyFill="1" applyBorder="1"/>
    <xf numFmtId="0" fontId="9" fillId="7" borderId="9" xfId="0" applyFont="1" applyFill="1" applyBorder="1"/>
    <xf numFmtId="0" fontId="12" fillId="5" borderId="22" xfId="0" applyFont="1" applyFill="1" applyBorder="1"/>
    <xf numFmtId="0" fontId="11" fillId="4" borderId="2" xfId="0" applyFont="1" applyFill="1" applyBorder="1"/>
    <xf numFmtId="0" fontId="11" fillId="4" borderId="4" xfId="0" applyFont="1" applyFill="1" applyBorder="1"/>
    <xf numFmtId="0" fontId="11" fillId="4" borderId="17" xfId="0" applyFont="1" applyFill="1" applyBorder="1"/>
    <xf numFmtId="0" fontId="11" fillId="4" borderId="23" xfId="0" applyFont="1" applyFill="1" applyBorder="1"/>
    <xf numFmtId="0" fontId="11" fillId="4" borderId="14" xfId="0" applyFont="1" applyFill="1" applyBorder="1"/>
    <xf numFmtId="0" fontId="11" fillId="4" borderId="24" xfId="0" applyFont="1" applyFill="1" applyBorder="1"/>
    <xf numFmtId="0" fontId="8" fillId="0" borderId="0" xfId="0" applyFont="1" applyBorder="1" applyAlignment="1">
      <alignment horizontal="center"/>
    </xf>
    <xf numFmtId="0" fontId="8" fillId="0" borderId="11" xfId="0" applyFont="1" applyBorder="1" applyAlignment="1">
      <alignment horizontal="center"/>
    </xf>
    <xf numFmtId="0" fontId="8" fillId="0" borderId="18" xfId="0" applyFont="1" applyBorder="1" applyAlignment="1">
      <alignment horizontal="center"/>
    </xf>
    <xf numFmtId="0" fontId="0" fillId="4" borderId="1" xfId="0" applyFill="1" applyBorder="1" applyAlignment="1">
      <alignment horizontal="center"/>
    </xf>
    <xf numFmtId="0" fontId="0" fillId="4" borderId="13" xfId="0" applyFill="1" applyBorder="1" applyAlignment="1">
      <alignment horizontal="center"/>
    </xf>
    <xf numFmtId="0" fontId="9" fillId="7" borderId="19" xfId="0" applyFont="1" applyFill="1" applyBorder="1" applyAlignment="1">
      <alignment horizontal="center"/>
    </xf>
    <xf numFmtId="0" fontId="0" fillId="0" borderId="0" xfId="0" applyFill="1" applyBorder="1"/>
    <xf numFmtId="0" fontId="3" fillId="0" borderId="7" xfId="0" applyFont="1" applyFill="1" applyBorder="1" applyAlignment="1">
      <alignment horizontal="center"/>
    </xf>
    <xf numFmtId="0" fontId="2" fillId="4" borderId="12" xfId="0" applyFont="1" applyFill="1" applyBorder="1" applyAlignment="1">
      <alignment horizontal="center" vertical="center" wrapText="1"/>
    </xf>
    <xf numFmtId="0" fontId="0" fillId="0" borderId="0" xfId="0" applyFill="1" applyBorder="1" applyAlignment="1">
      <alignment horizontal="center"/>
    </xf>
    <xf numFmtId="0" fontId="2" fillId="0" borderId="25" xfId="0" applyFont="1" applyBorder="1" applyAlignment="1">
      <alignment horizontal="center" vertical="center"/>
    </xf>
    <xf numFmtId="0" fontId="2" fillId="3" borderId="27" xfId="0" applyFont="1" applyFill="1" applyBorder="1" applyAlignment="1">
      <alignment horizontal="center" vertical="center"/>
    </xf>
    <xf numFmtId="0" fontId="2" fillId="0" borderId="30" xfId="0" applyFont="1" applyFill="1" applyBorder="1" applyAlignment="1">
      <alignment horizontal="center" vertical="center"/>
    </xf>
    <xf numFmtId="0" fontId="5" fillId="0" borderId="25" xfId="0" applyFont="1" applyFill="1" applyBorder="1" applyAlignment="1">
      <alignment horizontal="center" vertical="center"/>
    </xf>
    <xf numFmtId="0" fontId="2" fillId="3" borderId="29" xfId="0" applyFont="1" applyFill="1" applyBorder="1" applyAlignment="1">
      <alignment horizontal="center" vertical="center"/>
    </xf>
    <xf numFmtId="0" fontId="2" fillId="8" borderId="36" xfId="0" applyFont="1" applyFill="1" applyBorder="1" applyAlignment="1">
      <alignment horizontal="center" vertical="center"/>
    </xf>
    <xf numFmtId="0" fontId="2" fillId="8" borderId="6" xfId="0" applyFont="1" applyFill="1" applyBorder="1" applyAlignment="1">
      <alignment horizontal="center" vertical="center"/>
    </xf>
    <xf numFmtId="0" fontId="6" fillId="8" borderId="37" xfId="0" applyFont="1" applyFill="1" applyBorder="1" applyAlignment="1">
      <alignment horizontal="center" vertical="center"/>
    </xf>
    <xf numFmtId="0" fontId="6" fillId="8" borderId="6" xfId="0" applyFont="1" applyFill="1" applyBorder="1" applyAlignment="1">
      <alignment horizontal="center" vertical="center"/>
    </xf>
    <xf numFmtId="0" fontId="0" fillId="0" borderId="0" xfId="0" applyAlignment="1">
      <alignment horizontal="center" vertical="center"/>
    </xf>
    <xf numFmtId="0" fontId="2" fillId="0" borderId="0" xfId="0" applyFont="1" applyFill="1" applyBorder="1" applyAlignment="1">
      <alignment horizontal="left"/>
    </xf>
    <xf numFmtId="0" fontId="2" fillId="0" borderId="0" xfId="0" applyFont="1" applyFill="1" applyBorder="1" applyAlignment="1">
      <alignment horizontal="right"/>
    </xf>
    <xf numFmtId="0" fontId="15" fillId="0" borderId="0" xfId="0" applyFont="1"/>
    <xf numFmtId="0" fontId="16" fillId="0" borderId="6" xfId="0" applyFont="1" applyBorder="1" applyAlignment="1">
      <alignment horizontal="center" vertical="center" wrapText="1"/>
    </xf>
    <xf numFmtId="0" fontId="16" fillId="0" borderId="38" xfId="0" applyFont="1" applyBorder="1" applyAlignment="1">
      <alignment horizontal="center" vertical="center" wrapText="1"/>
    </xf>
    <xf numFmtId="0" fontId="16" fillId="0" borderId="38" xfId="0" applyFont="1" applyBorder="1" applyAlignment="1">
      <alignment horizontal="justify" vertical="center" wrapText="1"/>
    </xf>
    <xf numFmtId="0" fontId="17" fillId="0" borderId="18" xfId="0" applyFont="1" applyBorder="1" applyAlignment="1">
      <alignment horizontal="center" vertical="center" wrapText="1"/>
    </xf>
    <xf numFmtId="14" fontId="17" fillId="0" borderId="20" xfId="0" applyNumberFormat="1" applyFont="1" applyBorder="1" applyAlignment="1">
      <alignment horizontal="center" vertical="center" wrapText="1"/>
    </xf>
    <xf numFmtId="0" fontId="17" fillId="0" borderId="20" xfId="0" applyFont="1" applyBorder="1" applyAlignment="1">
      <alignment vertical="center" wrapText="1"/>
    </xf>
    <xf numFmtId="0" fontId="2" fillId="5" borderId="8" xfId="0" applyFont="1" applyFill="1" applyBorder="1" applyAlignment="1">
      <alignment horizontal="center" vertical="center" wrapText="1"/>
    </xf>
    <xf numFmtId="0" fontId="2" fillId="5" borderId="19" xfId="0" applyFont="1" applyFill="1" applyBorder="1" applyAlignment="1">
      <alignment horizontal="center" vertical="center" wrapText="1"/>
    </xf>
    <xf numFmtId="0" fontId="2" fillId="5" borderId="21" xfId="0" applyFont="1" applyFill="1" applyBorder="1" applyAlignment="1">
      <alignment horizontal="center" vertical="center" wrapText="1"/>
    </xf>
    <xf numFmtId="0" fontId="2" fillId="4" borderId="21" xfId="0" applyFont="1" applyFill="1" applyBorder="1" applyAlignment="1">
      <alignment horizontal="center" vertical="center" wrapText="1"/>
    </xf>
    <xf numFmtId="0" fontId="2" fillId="9" borderId="40" xfId="0" applyFont="1" applyFill="1" applyBorder="1" applyAlignment="1">
      <alignment horizontal="center" vertical="center" wrapText="1"/>
    </xf>
    <xf numFmtId="0" fontId="2" fillId="5" borderId="22" xfId="0" applyFont="1" applyFill="1" applyBorder="1" applyAlignment="1">
      <alignment horizontal="center" vertical="center" wrapText="1"/>
    </xf>
    <xf numFmtId="0" fontId="2" fillId="4" borderId="19" xfId="0" applyFont="1" applyFill="1" applyBorder="1" applyAlignment="1">
      <alignment horizontal="center" vertical="center" wrapText="1"/>
    </xf>
    <xf numFmtId="0" fontId="2" fillId="9" borderId="20" xfId="0" applyFont="1" applyFill="1" applyBorder="1" applyAlignment="1">
      <alignment horizontal="center" vertical="center" wrapText="1"/>
    </xf>
    <xf numFmtId="0" fontId="2" fillId="6" borderId="18" xfId="0" applyFont="1" applyFill="1" applyBorder="1" applyAlignment="1">
      <alignment horizontal="center" vertical="center" wrapText="1"/>
    </xf>
    <xf numFmtId="0" fontId="2" fillId="5" borderId="18" xfId="0" applyFont="1" applyFill="1" applyBorder="1" applyAlignment="1">
      <alignment horizontal="center" vertical="center" wrapText="1"/>
    </xf>
    <xf numFmtId="0" fontId="2" fillId="5" borderId="40" xfId="0" applyFont="1" applyFill="1" applyBorder="1" applyAlignment="1">
      <alignment horizontal="center" vertical="center" wrapText="1"/>
    </xf>
    <xf numFmtId="0" fontId="2" fillId="5" borderId="20" xfId="0" applyFont="1" applyFill="1" applyBorder="1" applyAlignment="1">
      <alignment horizontal="center" vertical="center" wrapText="1"/>
    </xf>
    <xf numFmtId="0" fontId="2" fillId="4" borderId="18" xfId="0" applyFont="1" applyFill="1" applyBorder="1" applyAlignment="1">
      <alignment horizontal="center" vertical="center" wrapText="1"/>
    </xf>
    <xf numFmtId="0" fontId="2" fillId="5" borderId="37" xfId="0" applyFont="1" applyFill="1" applyBorder="1" applyAlignment="1">
      <alignment horizontal="center" vertical="center" wrapText="1"/>
    </xf>
    <xf numFmtId="0" fontId="2" fillId="5" borderId="43" xfId="0" applyFont="1" applyFill="1" applyBorder="1" applyAlignment="1">
      <alignment horizontal="center" vertical="center" wrapText="1"/>
    </xf>
    <xf numFmtId="0" fontId="6" fillId="8" borderId="0" xfId="0" applyFont="1" applyFill="1" applyBorder="1" applyAlignment="1">
      <alignment horizontal="center" vertical="center"/>
    </xf>
    <xf numFmtId="0" fontId="2" fillId="8" borderId="44" xfId="0" applyFont="1" applyFill="1" applyBorder="1" applyAlignment="1">
      <alignment horizontal="center" vertical="center"/>
    </xf>
    <xf numFmtId="0" fontId="18" fillId="0" borderId="0" xfId="0" applyFont="1"/>
    <xf numFmtId="0" fontId="3" fillId="2" borderId="25" xfId="0" applyFont="1" applyFill="1" applyBorder="1" applyAlignment="1">
      <alignment horizontal="center" vertical="center"/>
    </xf>
    <xf numFmtId="0" fontId="5" fillId="10" borderId="25" xfId="0" applyFont="1" applyFill="1" applyBorder="1" applyAlignment="1">
      <alignment horizontal="center" vertical="center"/>
    </xf>
    <xf numFmtId="0" fontId="19" fillId="0" borderId="0" xfId="0" applyFont="1"/>
    <xf numFmtId="0" fontId="2" fillId="8" borderId="25" xfId="0" applyFont="1" applyFill="1" applyBorder="1" applyAlignment="1">
      <alignment horizontal="center" vertical="center"/>
    </xf>
    <xf numFmtId="0" fontId="20" fillId="11" borderId="39" xfId="0" applyFont="1" applyFill="1" applyBorder="1" applyAlignment="1">
      <alignment horizontal="center" vertical="center"/>
    </xf>
    <xf numFmtId="0" fontId="20" fillId="8" borderId="6" xfId="0" applyFont="1" applyFill="1" applyBorder="1" applyAlignment="1">
      <alignment horizontal="center" vertical="center"/>
    </xf>
    <xf numFmtId="0" fontId="2" fillId="8" borderId="30" xfId="0" applyFont="1" applyFill="1" applyBorder="1" applyAlignment="1">
      <alignment horizontal="center" vertical="center"/>
    </xf>
    <xf numFmtId="0" fontId="0" fillId="0" borderId="0" xfId="0" applyAlignment="1">
      <alignment wrapText="1"/>
    </xf>
    <xf numFmtId="0" fontId="21" fillId="0" borderId="0" xfId="0" applyFont="1" applyAlignment="1">
      <alignment wrapText="1"/>
    </xf>
    <xf numFmtId="0" fontId="22" fillId="0" borderId="0" xfId="0" applyFont="1" applyAlignment="1">
      <alignment horizontal="center" wrapText="1"/>
    </xf>
    <xf numFmtId="0" fontId="13" fillId="0" borderId="20" xfId="0" applyFont="1" applyBorder="1" applyAlignment="1">
      <alignment vertical="center" wrapText="1"/>
    </xf>
    <xf numFmtId="0" fontId="6" fillId="8" borderId="0" xfId="0" applyFont="1" applyFill="1" applyBorder="1" applyAlignment="1">
      <alignment horizontal="right" vertical="center"/>
    </xf>
    <xf numFmtId="0" fontId="2" fillId="11" borderId="12" xfId="0" applyFont="1" applyFill="1" applyBorder="1" applyAlignment="1">
      <alignment horizontal="center" vertical="center" wrapText="1"/>
    </xf>
    <xf numFmtId="0" fontId="2" fillId="11" borderId="18" xfId="0" applyFont="1" applyFill="1" applyBorder="1" applyAlignment="1">
      <alignment horizontal="center" vertical="center" wrapText="1"/>
    </xf>
    <xf numFmtId="0" fontId="2" fillId="5" borderId="38"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4" fillId="0" borderId="1" xfId="0" applyFont="1" applyFill="1" applyBorder="1" applyAlignment="1">
      <alignment horizontal="center" vertical="center"/>
    </xf>
    <xf numFmtId="0" fontId="24" fillId="8" borderId="1" xfId="0" applyFont="1" applyFill="1" applyBorder="1" applyAlignment="1">
      <alignment horizontal="center" vertical="center"/>
    </xf>
    <xf numFmtId="0" fontId="24" fillId="8" borderId="41" xfId="0" applyFont="1" applyFill="1" applyBorder="1" applyAlignment="1">
      <alignment horizontal="center" vertical="center"/>
    </xf>
    <xf numFmtId="0" fontId="24" fillId="8" borderId="13" xfId="0" applyFont="1" applyFill="1" applyBorder="1" applyAlignment="1">
      <alignment horizontal="center" vertical="center"/>
    </xf>
    <xf numFmtId="0" fontId="24" fillId="0" borderId="45" xfId="0" applyFont="1" applyFill="1" applyBorder="1" applyAlignment="1">
      <alignment horizontal="center" vertical="center"/>
    </xf>
    <xf numFmtId="0" fontId="24" fillId="0" borderId="46" xfId="0" applyFont="1" applyFill="1" applyBorder="1" applyAlignment="1">
      <alignment horizontal="center" vertical="center"/>
    </xf>
    <xf numFmtId="0" fontId="24" fillId="3" borderId="2" xfId="0" applyFont="1" applyFill="1" applyBorder="1" applyAlignment="1">
      <alignment horizontal="center" vertical="center"/>
    </xf>
    <xf numFmtId="0" fontId="24" fillId="3" borderId="32" xfId="0" applyFont="1" applyFill="1" applyBorder="1" applyAlignment="1">
      <alignment horizontal="center" vertical="center"/>
    </xf>
    <xf numFmtId="0" fontId="24" fillId="4" borderId="47" xfId="0" applyFont="1" applyFill="1" applyBorder="1" applyAlignment="1">
      <alignment horizontal="center" vertical="center"/>
    </xf>
    <xf numFmtId="0" fontId="24" fillId="4" borderId="28" xfId="0" applyFont="1" applyFill="1" applyBorder="1" applyAlignment="1">
      <alignment horizontal="center" vertical="center"/>
    </xf>
    <xf numFmtId="0" fontId="24" fillId="4" borderId="17" xfId="0" applyFont="1" applyFill="1" applyBorder="1" applyAlignment="1">
      <alignment horizontal="center" vertical="center"/>
    </xf>
    <xf numFmtId="0" fontId="24" fillId="4" borderId="13" xfId="0" applyFont="1" applyFill="1" applyBorder="1" applyAlignment="1">
      <alignment horizontal="center" vertical="center"/>
    </xf>
    <xf numFmtId="0" fontId="24" fillId="4" borderId="25" xfId="0" applyFont="1" applyFill="1" applyBorder="1" applyAlignment="1">
      <alignment horizontal="center" vertical="center"/>
    </xf>
    <xf numFmtId="0" fontId="24" fillId="3" borderId="4" xfId="0" applyFont="1" applyFill="1" applyBorder="1" applyAlignment="1">
      <alignment horizontal="center" vertical="center"/>
    </xf>
    <xf numFmtId="0" fontId="24" fillId="9" borderId="40" xfId="0" applyFont="1" applyFill="1" applyBorder="1" applyAlignment="1">
      <alignment horizontal="center" vertical="center" wrapText="1"/>
    </xf>
    <xf numFmtId="0" fontId="24" fillId="9" borderId="20" xfId="0" applyFont="1" applyFill="1" applyBorder="1" applyAlignment="1">
      <alignment horizontal="center" vertical="center" wrapText="1"/>
    </xf>
    <xf numFmtId="0" fontId="24" fillId="0" borderId="39" xfId="0" applyFont="1" applyFill="1" applyBorder="1" applyAlignment="1">
      <alignment horizontal="center" vertical="center"/>
    </xf>
    <xf numFmtId="0" fontId="24" fillId="0" borderId="30" xfId="0" applyFont="1" applyFill="1" applyBorder="1" applyAlignment="1">
      <alignment horizontal="center" vertical="center"/>
    </xf>
    <xf numFmtId="0" fontId="24" fillId="0" borderId="31" xfId="0" applyFont="1" applyFill="1" applyBorder="1" applyAlignment="1">
      <alignment horizontal="center" vertical="center"/>
    </xf>
    <xf numFmtId="0" fontId="24" fillId="0" borderId="29" xfId="0" applyFont="1" applyFill="1" applyBorder="1" applyAlignment="1">
      <alignment horizontal="center" vertical="center"/>
    </xf>
    <xf numFmtId="0" fontId="24" fillId="8" borderId="17" xfId="0" applyFont="1" applyFill="1" applyBorder="1" applyAlignment="1">
      <alignment horizontal="center" vertical="center"/>
    </xf>
    <xf numFmtId="0" fontId="25" fillId="4" borderId="47" xfId="0" applyFont="1" applyFill="1" applyBorder="1" applyAlignment="1">
      <alignment horizontal="center" vertical="center"/>
    </xf>
    <xf numFmtId="0" fontId="25" fillId="4" borderId="48" xfId="0" applyFont="1" applyFill="1" applyBorder="1" applyAlignment="1">
      <alignment horizontal="center" vertical="center"/>
    </xf>
    <xf numFmtId="0" fontId="25" fillId="4" borderId="49" xfId="0" applyFont="1" applyFill="1" applyBorder="1" applyAlignment="1">
      <alignment horizontal="center" vertical="center"/>
    </xf>
    <xf numFmtId="0" fontId="25" fillId="4" borderId="17" xfId="0" applyFont="1" applyFill="1" applyBorder="1" applyAlignment="1">
      <alignment horizontal="center" vertical="center"/>
    </xf>
    <xf numFmtId="0" fontId="25" fillId="4" borderId="23" xfId="0" applyFont="1" applyFill="1" applyBorder="1" applyAlignment="1">
      <alignment horizontal="center" vertical="center"/>
    </xf>
    <xf numFmtId="0" fontId="25" fillId="4" borderId="50" xfId="0" applyFont="1" applyFill="1" applyBorder="1" applyAlignment="1">
      <alignment horizontal="center" vertical="center"/>
    </xf>
    <xf numFmtId="0" fontId="25" fillId="4" borderId="25" xfId="0" applyFont="1" applyFill="1" applyBorder="1" applyAlignment="1">
      <alignment horizontal="center" vertical="center"/>
    </xf>
    <xf numFmtId="0" fontId="25" fillId="4" borderId="13" xfId="0" applyFont="1" applyFill="1" applyBorder="1" applyAlignment="1">
      <alignment horizontal="center" vertical="center"/>
    </xf>
    <xf numFmtId="0" fontId="25" fillId="3" borderId="2" xfId="0" applyFont="1" applyFill="1" applyBorder="1" applyAlignment="1">
      <alignment horizontal="center" vertical="center"/>
    </xf>
    <xf numFmtId="0" fontId="25" fillId="3" borderId="4" xfId="0" applyFont="1" applyFill="1" applyBorder="1" applyAlignment="1">
      <alignment horizontal="center" vertical="center"/>
    </xf>
    <xf numFmtId="0" fontId="25" fillId="3" borderId="34" xfId="0" applyFont="1" applyFill="1" applyBorder="1" applyAlignment="1">
      <alignment horizontal="center" vertical="center"/>
    </xf>
    <xf numFmtId="0" fontId="0" fillId="14" borderId="0" xfId="0" applyFill="1"/>
    <xf numFmtId="164" fontId="0" fillId="14" borderId="0" xfId="0" applyNumberFormat="1" applyFill="1"/>
    <xf numFmtId="14" fontId="13" fillId="0" borderId="20" xfId="0" applyNumberFormat="1" applyFont="1" applyBorder="1" applyAlignment="1">
      <alignment horizontal="center" vertical="center" wrapText="1"/>
    </xf>
    <xf numFmtId="0" fontId="13" fillId="0" borderId="18" xfId="0" applyFont="1" applyBorder="1" applyAlignment="1">
      <alignment horizontal="center" vertical="center" wrapText="1"/>
    </xf>
    <xf numFmtId="0" fontId="2" fillId="0" borderId="25" xfId="0" applyFont="1" applyFill="1" applyBorder="1" applyAlignment="1">
      <alignment horizontal="center" vertical="center"/>
    </xf>
    <xf numFmtId="0" fontId="2" fillId="0" borderId="52" xfId="0" applyFont="1" applyFill="1" applyBorder="1" applyAlignment="1">
      <alignment horizontal="center" vertical="center"/>
    </xf>
    <xf numFmtId="0" fontId="2" fillId="12" borderId="25" xfId="0" applyFont="1" applyFill="1" applyBorder="1" applyAlignment="1">
      <alignment horizontal="center" vertical="center"/>
    </xf>
    <xf numFmtId="0" fontId="2" fillId="15" borderId="25" xfId="0" applyFont="1" applyFill="1" applyBorder="1" applyAlignment="1">
      <alignment horizontal="center" vertical="center"/>
    </xf>
    <xf numFmtId="0" fontId="2" fillId="0" borderId="0" xfId="0" applyFont="1" applyFill="1" applyBorder="1" applyAlignment="1">
      <alignment horizontal="center" vertical="center"/>
    </xf>
    <xf numFmtId="0" fontId="2" fillId="12" borderId="30" xfId="0" applyFont="1" applyFill="1" applyBorder="1" applyAlignment="1">
      <alignment horizontal="center" vertical="center"/>
    </xf>
    <xf numFmtId="0" fontId="1" fillId="5" borderId="6" xfId="0" applyFont="1" applyFill="1" applyBorder="1" applyAlignment="1">
      <alignment horizontal="center" vertical="center" wrapText="1"/>
    </xf>
    <xf numFmtId="0" fontId="6" fillId="0" borderId="0"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6" xfId="0" applyFont="1" applyFill="1" applyBorder="1" applyAlignment="1">
      <alignment horizontal="center" vertical="center"/>
    </xf>
    <xf numFmtId="0" fontId="6" fillId="0" borderId="0" xfId="0" applyFont="1" applyFill="1" applyBorder="1" applyAlignment="1">
      <alignment horizontal="right" vertical="center"/>
    </xf>
    <xf numFmtId="0" fontId="2" fillId="15" borderId="29" xfId="0" applyFont="1" applyFill="1" applyBorder="1" applyAlignment="1">
      <alignment horizontal="center" vertical="center"/>
    </xf>
    <xf numFmtId="0" fontId="2" fillId="15" borderId="30" xfId="0" applyFont="1" applyFill="1" applyBorder="1" applyAlignment="1">
      <alignment horizontal="center" vertical="center"/>
    </xf>
    <xf numFmtId="0" fontId="5" fillId="17" borderId="25" xfId="0" applyFont="1" applyFill="1" applyBorder="1" applyAlignment="1">
      <alignment horizontal="center" vertical="center"/>
    </xf>
    <xf numFmtId="0" fontId="2" fillId="17" borderId="25" xfId="0" applyFont="1" applyFill="1" applyBorder="1" applyAlignment="1">
      <alignment horizontal="center" vertical="center"/>
    </xf>
    <xf numFmtId="0" fontId="2" fillId="17" borderId="30" xfId="0" applyFont="1" applyFill="1" applyBorder="1" applyAlignment="1">
      <alignment horizontal="center" vertical="center"/>
    </xf>
    <xf numFmtId="0" fontId="16" fillId="0" borderId="38" xfId="0" applyFont="1" applyBorder="1" applyAlignment="1">
      <alignment horizontal="center" vertical="center" wrapText="1"/>
    </xf>
    <xf numFmtId="0" fontId="2" fillId="2" borderId="0" xfId="0" applyFont="1" applyFill="1" applyBorder="1" applyAlignment="1">
      <alignment horizontal="left"/>
    </xf>
    <xf numFmtId="0" fontId="2" fillId="2" borderId="13" xfId="0" applyFont="1" applyFill="1" applyBorder="1" applyAlignment="1">
      <alignment horizontal="left"/>
    </xf>
    <xf numFmtId="0" fontId="32" fillId="0" borderId="41" xfId="0" applyFont="1" applyFill="1" applyBorder="1" applyAlignment="1"/>
    <xf numFmtId="0" fontId="0" fillId="12" borderId="0" xfId="0" applyFill="1" applyBorder="1"/>
    <xf numFmtId="0" fontId="0" fillId="27" borderId="0" xfId="0" applyFill="1" applyBorder="1"/>
    <xf numFmtId="0" fontId="24" fillId="0" borderId="39" xfId="0" applyFont="1" applyFill="1" applyBorder="1" applyAlignment="1">
      <alignment horizontal="left"/>
    </xf>
    <xf numFmtId="0" fontId="24" fillId="0" borderId="30" xfId="0" applyFont="1" applyFill="1" applyBorder="1" applyAlignment="1">
      <alignment horizontal="left"/>
    </xf>
    <xf numFmtId="0" fontId="24" fillId="19" borderId="6" xfId="0" applyFont="1" applyFill="1" applyBorder="1" applyAlignment="1">
      <alignment horizontal="left"/>
    </xf>
    <xf numFmtId="0" fontId="33" fillId="0" borderId="35" xfId="0" applyFont="1" applyFill="1" applyBorder="1" applyAlignment="1">
      <alignment horizontal="left"/>
    </xf>
    <xf numFmtId="0" fontId="2" fillId="15" borderId="52" xfId="0" applyFont="1" applyFill="1" applyBorder="1" applyAlignment="1">
      <alignment horizontal="center" vertical="center"/>
    </xf>
    <xf numFmtId="0" fontId="24" fillId="15" borderId="3" xfId="0" applyFont="1" applyFill="1" applyBorder="1" applyAlignment="1">
      <alignment horizontal="center" vertical="center"/>
    </xf>
    <xf numFmtId="0" fontId="24" fillId="15" borderId="33" xfId="0" applyFont="1" applyFill="1" applyBorder="1" applyAlignment="1">
      <alignment horizontal="center" vertical="center"/>
    </xf>
    <xf numFmtId="0" fontId="24" fillId="15" borderId="1" xfId="0" applyFont="1" applyFill="1" applyBorder="1" applyAlignment="1">
      <alignment horizontal="center" vertical="center"/>
    </xf>
    <xf numFmtId="0" fontId="24" fillId="15" borderId="13" xfId="0" applyFont="1" applyFill="1" applyBorder="1" applyAlignment="1">
      <alignment horizontal="center" vertical="center"/>
    </xf>
    <xf numFmtId="0" fontId="24" fillId="0" borderId="57" xfId="0" applyFont="1" applyFill="1" applyBorder="1" applyAlignment="1">
      <alignment horizontal="center" vertical="center"/>
    </xf>
    <xf numFmtId="0" fontId="2" fillId="0" borderId="57" xfId="0" applyFont="1" applyFill="1" applyBorder="1" applyAlignment="1">
      <alignment horizontal="center" vertical="center"/>
    </xf>
    <xf numFmtId="0" fontId="24" fillId="15" borderId="41" xfId="0" applyFont="1" applyFill="1" applyBorder="1" applyAlignment="1">
      <alignment horizontal="center" vertical="center"/>
    </xf>
    <xf numFmtId="0" fontId="24" fillId="0" borderId="59" xfId="0" applyFont="1" applyFill="1" applyBorder="1" applyAlignment="1">
      <alignment horizontal="center" vertical="center"/>
    </xf>
    <xf numFmtId="0" fontId="3" fillId="18" borderId="25" xfId="0" applyFont="1" applyFill="1" applyBorder="1" applyAlignment="1">
      <alignment horizontal="center" vertical="center"/>
    </xf>
    <xf numFmtId="0" fontId="5" fillId="17" borderId="1" xfId="0" applyFont="1" applyFill="1" applyBorder="1" applyAlignment="1">
      <alignment horizontal="center" vertical="center"/>
    </xf>
    <xf numFmtId="0" fontId="5" fillId="17" borderId="57" xfId="0" applyFont="1" applyFill="1" applyBorder="1" applyAlignment="1">
      <alignment horizontal="center" vertical="center"/>
    </xf>
    <xf numFmtId="0" fontId="30" fillId="18" borderId="53" xfId="1" applyFont="1" applyFill="1" applyBorder="1" applyAlignment="1">
      <alignment horizontal="left" vertical="center"/>
    </xf>
    <xf numFmtId="0" fontId="30" fillId="18" borderId="53" xfId="1" applyFont="1" applyFill="1" applyBorder="1" applyAlignment="1">
      <alignment horizontal="center" vertical="center" wrapText="1"/>
    </xf>
    <xf numFmtId="0" fontId="30" fillId="18" borderId="53" xfId="1" applyFont="1" applyFill="1" applyBorder="1" applyAlignment="1">
      <alignment horizontal="center" vertical="center"/>
    </xf>
    <xf numFmtId="0" fontId="30" fillId="18" borderId="54" xfId="1" applyFont="1" applyFill="1" applyBorder="1" applyAlignment="1">
      <alignment horizontal="left" vertical="center"/>
    </xf>
    <xf numFmtId="0" fontId="0" fillId="0" borderId="0" xfId="0" applyAlignment="1">
      <alignment vertical="center"/>
    </xf>
    <xf numFmtId="49" fontId="29" fillId="23" borderId="56" xfId="1" applyNumberFormat="1" applyFont="1" applyFill="1" applyBorder="1" applyAlignment="1">
      <alignment vertical="center"/>
    </xf>
    <xf numFmtId="49" fontId="29" fillId="23" borderId="56" xfId="1" applyNumberFormat="1" applyFont="1" applyFill="1" applyBorder="1" applyAlignment="1">
      <alignment horizontal="center" vertical="center"/>
    </xf>
    <xf numFmtId="165" fontId="29" fillId="23" borderId="56" xfId="1" applyNumberFormat="1" applyFont="1" applyFill="1" applyBorder="1" applyAlignment="1">
      <alignment vertical="center"/>
    </xf>
    <xf numFmtId="166" fontId="29" fillId="23" borderId="56" xfId="1" applyNumberFormat="1" applyFont="1" applyFill="1" applyBorder="1" applyAlignment="1">
      <alignment vertical="center"/>
    </xf>
    <xf numFmtId="0" fontId="29" fillId="23" borderId="56" xfId="1" applyFont="1" applyFill="1" applyBorder="1" applyAlignment="1">
      <alignment vertical="center"/>
    </xf>
    <xf numFmtId="166" fontId="29" fillId="23" borderId="56" xfId="1" applyNumberFormat="1" applyFont="1" applyFill="1" applyBorder="1" applyAlignment="1">
      <alignment horizontal="center" vertical="center"/>
    </xf>
    <xf numFmtId="49" fontId="29" fillId="23" borderId="58" xfId="1" applyNumberFormat="1" applyFont="1" applyFill="1" applyBorder="1" applyAlignment="1">
      <alignment horizontal="center" vertical="center"/>
    </xf>
    <xf numFmtId="0" fontId="29" fillId="0" borderId="1" xfId="1" applyFont="1" applyBorder="1" applyAlignment="1">
      <alignment horizontal="left" vertical="center"/>
    </xf>
    <xf numFmtId="0" fontId="0" fillId="23" borderId="1" xfId="0" applyFill="1" applyBorder="1" applyAlignment="1">
      <alignment vertical="center"/>
    </xf>
    <xf numFmtId="0" fontId="0" fillId="25" borderId="1" xfId="0" applyFill="1" applyBorder="1" applyAlignment="1">
      <alignment vertical="center"/>
    </xf>
    <xf numFmtId="0" fontId="0" fillId="13" borderId="1" xfId="0" applyFill="1" applyBorder="1" applyAlignment="1">
      <alignment vertical="center"/>
    </xf>
    <xf numFmtId="49" fontId="29" fillId="23" borderId="55" xfId="1" applyNumberFormat="1" applyFont="1" applyFill="1" applyBorder="1" applyAlignment="1">
      <alignment horizontal="center" vertical="center"/>
    </xf>
    <xf numFmtId="0" fontId="0" fillId="22" borderId="1" xfId="0" applyFill="1" applyBorder="1" applyAlignment="1">
      <alignment vertical="center"/>
    </xf>
    <xf numFmtId="0" fontId="0" fillId="20" borderId="1" xfId="0" applyFill="1" applyBorder="1" applyAlignment="1">
      <alignment vertical="center"/>
    </xf>
    <xf numFmtId="0" fontId="0" fillId="26" borderId="1" xfId="0" applyFill="1" applyBorder="1" applyAlignment="1">
      <alignment vertical="center"/>
    </xf>
    <xf numFmtId="49" fontId="29" fillId="24" borderId="56" xfId="1" applyNumberFormat="1" applyFont="1" applyFill="1" applyBorder="1" applyAlignment="1">
      <alignment vertical="center"/>
    </xf>
    <xf numFmtId="49" fontId="29" fillId="24" borderId="56" xfId="1" applyNumberFormat="1" applyFont="1" applyFill="1" applyBorder="1" applyAlignment="1">
      <alignment horizontal="center" vertical="center"/>
    </xf>
    <xf numFmtId="165" fontId="29" fillId="24" borderId="56" xfId="1" applyNumberFormat="1" applyFont="1" applyFill="1" applyBorder="1" applyAlignment="1">
      <alignment vertical="center"/>
    </xf>
    <xf numFmtId="166" fontId="29" fillId="24" borderId="56" xfId="1" applyNumberFormat="1" applyFont="1" applyFill="1" applyBorder="1" applyAlignment="1">
      <alignment vertical="center"/>
    </xf>
    <xf numFmtId="0" fontId="29" fillId="24" borderId="56" xfId="1" applyFont="1" applyFill="1" applyBorder="1" applyAlignment="1">
      <alignment vertical="center"/>
    </xf>
    <xf numFmtId="166" fontId="29" fillId="24" borderId="56" xfId="1" applyNumberFormat="1" applyFont="1" applyFill="1" applyBorder="1" applyAlignment="1">
      <alignment horizontal="center" vertical="center"/>
    </xf>
    <xf numFmtId="49" fontId="29" fillId="24" borderId="55" xfId="1" applyNumberFormat="1" applyFont="1" applyFill="1" applyBorder="1" applyAlignment="1">
      <alignment horizontal="center" vertical="center"/>
    </xf>
    <xf numFmtId="49" fontId="29" fillId="25" borderId="56" xfId="1" applyNumberFormat="1" applyFont="1" applyFill="1" applyBorder="1" applyAlignment="1">
      <alignment vertical="center"/>
    </xf>
    <xf numFmtId="49" fontId="29" fillId="25" borderId="56" xfId="1" applyNumberFormat="1" applyFont="1" applyFill="1" applyBorder="1" applyAlignment="1">
      <alignment horizontal="center" vertical="center"/>
    </xf>
    <xf numFmtId="165" fontId="29" fillId="25" borderId="56" xfId="1" applyNumberFormat="1" applyFont="1" applyFill="1" applyBorder="1" applyAlignment="1">
      <alignment vertical="center"/>
    </xf>
    <xf numFmtId="166" fontId="29" fillId="25" borderId="56" xfId="1" applyNumberFormat="1" applyFont="1" applyFill="1" applyBorder="1" applyAlignment="1">
      <alignment vertical="center"/>
    </xf>
    <xf numFmtId="0" fontId="29" fillId="25" borderId="56" xfId="1" applyFont="1" applyFill="1" applyBorder="1" applyAlignment="1">
      <alignment vertical="center"/>
    </xf>
    <xf numFmtId="166" fontId="29" fillId="25" borderId="56" xfId="1" applyNumberFormat="1" applyFont="1" applyFill="1" applyBorder="1" applyAlignment="1">
      <alignment horizontal="center" vertical="center"/>
    </xf>
    <xf numFmtId="49" fontId="29" fillId="25" borderId="55" xfId="1" applyNumberFormat="1" applyFont="1" applyFill="1" applyBorder="1" applyAlignment="1">
      <alignment horizontal="center" vertical="center"/>
    </xf>
    <xf numFmtId="49" fontId="29" fillId="20" borderId="56" xfId="1" applyNumberFormat="1" applyFont="1" applyFill="1" applyBorder="1" applyAlignment="1">
      <alignment vertical="center"/>
    </xf>
    <xf numFmtId="49" fontId="29" fillId="20" borderId="56" xfId="1" applyNumberFormat="1" applyFont="1" applyFill="1" applyBorder="1" applyAlignment="1">
      <alignment horizontal="center" vertical="center"/>
    </xf>
    <xf numFmtId="165" fontId="29" fillId="20" borderId="56" xfId="1" applyNumberFormat="1" applyFont="1" applyFill="1" applyBorder="1" applyAlignment="1">
      <alignment vertical="center"/>
    </xf>
    <xf numFmtId="166" fontId="29" fillId="20" borderId="56" xfId="1" applyNumberFormat="1" applyFont="1" applyFill="1" applyBorder="1" applyAlignment="1">
      <alignment vertical="center"/>
    </xf>
    <xf numFmtId="0" fontId="29" fillId="20" borderId="56" xfId="1" applyFont="1" applyFill="1" applyBorder="1" applyAlignment="1">
      <alignment vertical="center"/>
    </xf>
    <xf numFmtId="166" fontId="29" fillId="20" borderId="56" xfId="1" applyNumberFormat="1" applyFont="1" applyFill="1" applyBorder="1" applyAlignment="1">
      <alignment horizontal="center" vertical="center"/>
    </xf>
    <xf numFmtId="49" fontId="29" fillId="20" borderId="55" xfId="1" applyNumberFormat="1" applyFont="1" applyFill="1" applyBorder="1" applyAlignment="1">
      <alignment horizontal="center" vertical="center"/>
    </xf>
    <xf numFmtId="49" fontId="29" fillId="13" borderId="56" xfId="1" applyNumberFormat="1" applyFont="1" applyFill="1" applyBorder="1" applyAlignment="1">
      <alignment vertical="center"/>
    </xf>
    <xf numFmtId="49" fontId="29" fillId="13" borderId="56" xfId="1" applyNumberFormat="1" applyFont="1" applyFill="1" applyBorder="1" applyAlignment="1">
      <alignment horizontal="center" vertical="center"/>
    </xf>
    <xf numFmtId="165" fontId="29" fillId="13" borderId="56" xfId="1" applyNumberFormat="1" applyFont="1" applyFill="1" applyBorder="1" applyAlignment="1">
      <alignment vertical="center"/>
    </xf>
    <xf numFmtId="166" fontId="29" fillId="13" borderId="56" xfId="1" applyNumberFormat="1" applyFont="1" applyFill="1" applyBorder="1" applyAlignment="1">
      <alignment vertical="center"/>
    </xf>
    <xf numFmtId="0" fontId="29" fillId="13" borderId="56" xfId="1" applyFont="1" applyFill="1" applyBorder="1" applyAlignment="1">
      <alignment vertical="center"/>
    </xf>
    <xf numFmtId="166" fontId="29" fillId="13" borderId="56" xfId="1" applyNumberFormat="1" applyFont="1" applyFill="1" applyBorder="1" applyAlignment="1">
      <alignment horizontal="center" vertical="center"/>
    </xf>
    <xf numFmtId="49" fontId="29" fillId="13" borderId="55" xfId="1" applyNumberFormat="1" applyFont="1" applyFill="1" applyBorder="1" applyAlignment="1">
      <alignment horizontal="center" vertical="center"/>
    </xf>
    <xf numFmtId="49" fontId="29" fillId="21" borderId="56" xfId="1" applyNumberFormat="1" applyFont="1" applyFill="1" applyBorder="1" applyAlignment="1">
      <alignment vertical="center"/>
    </xf>
    <xf numFmtId="49" fontId="29" fillId="21" borderId="56" xfId="1" applyNumberFormat="1" applyFont="1" applyFill="1" applyBorder="1" applyAlignment="1">
      <alignment horizontal="center" vertical="center"/>
    </xf>
    <xf numFmtId="165" fontId="29" fillId="21" borderId="56" xfId="1" applyNumberFormat="1" applyFont="1" applyFill="1" applyBorder="1" applyAlignment="1">
      <alignment vertical="center"/>
    </xf>
    <xf numFmtId="166" fontId="29" fillId="21" borderId="56" xfId="1" applyNumberFormat="1" applyFont="1" applyFill="1" applyBorder="1" applyAlignment="1">
      <alignment vertical="center"/>
    </xf>
    <xf numFmtId="0" fontId="29" fillId="21" borderId="56" xfId="1" applyFont="1" applyFill="1" applyBorder="1" applyAlignment="1">
      <alignment vertical="center"/>
    </xf>
    <xf numFmtId="166" fontId="29" fillId="21" borderId="56" xfId="1" applyNumberFormat="1" applyFont="1" applyFill="1" applyBorder="1" applyAlignment="1">
      <alignment horizontal="center" vertical="center"/>
    </xf>
    <xf numFmtId="49" fontId="29" fillId="21" borderId="55" xfId="1" applyNumberFormat="1" applyFont="1" applyFill="1" applyBorder="1" applyAlignment="1">
      <alignment horizontal="center" vertical="center"/>
    </xf>
    <xf numFmtId="0" fontId="29" fillId="26" borderId="56" xfId="1" applyFont="1" applyFill="1" applyBorder="1" applyAlignment="1">
      <alignment vertical="center"/>
    </xf>
    <xf numFmtId="0" fontId="31" fillId="19" borderId="6" xfId="0" applyFont="1" applyFill="1" applyBorder="1" applyAlignment="1">
      <alignment horizontal="left"/>
    </xf>
    <xf numFmtId="0" fontId="0" fillId="12" borderId="6" xfId="0" applyFill="1" applyBorder="1"/>
    <xf numFmtId="0" fontId="0" fillId="27" borderId="12" xfId="0" applyFill="1" applyBorder="1"/>
    <xf numFmtId="0" fontId="34" fillId="0" borderId="5" xfId="0" applyFont="1" applyFill="1" applyBorder="1" applyAlignment="1"/>
    <xf numFmtId="0" fontId="34" fillId="0" borderId="7" xfId="0" applyFont="1" applyFill="1" applyBorder="1" applyAlignment="1"/>
    <xf numFmtId="0" fontId="34" fillId="0" borderId="38" xfId="0" applyFont="1" applyFill="1" applyBorder="1" applyAlignment="1"/>
    <xf numFmtId="0" fontId="31" fillId="0" borderId="29" xfId="0" applyFont="1" applyFill="1" applyBorder="1" applyAlignment="1">
      <alignment horizontal="left"/>
    </xf>
    <xf numFmtId="0" fontId="31" fillId="0" borderId="30" xfId="0" applyFont="1" applyFill="1" applyBorder="1" applyAlignment="1">
      <alignment horizontal="left"/>
    </xf>
    <xf numFmtId="0" fontId="31" fillId="0" borderId="35" xfId="0" applyFont="1" applyFill="1" applyBorder="1" applyAlignment="1">
      <alignment horizontal="left"/>
    </xf>
    <xf numFmtId="0" fontId="20" fillId="11" borderId="29" xfId="0" applyFont="1" applyFill="1" applyBorder="1" applyAlignment="1">
      <alignment horizontal="center" vertical="center"/>
    </xf>
    <xf numFmtId="0" fontId="39" fillId="19" borderId="6" xfId="0" applyFont="1" applyFill="1" applyBorder="1" applyAlignment="1">
      <alignment horizontal="left"/>
    </xf>
    <xf numFmtId="0" fontId="41" fillId="0" borderId="0" xfId="0" applyFont="1" applyAlignment="1">
      <alignment wrapText="1"/>
    </xf>
    <xf numFmtId="0" fontId="42" fillId="0" borderId="0" xfId="0" applyFont="1" applyAlignment="1">
      <alignment wrapText="1"/>
    </xf>
    <xf numFmtId="0" fontId="43" fillId="0" borderId="0" xfId="0" applyFont="1" applyAlignment="1">
      <alignment wrapText="1"/>
    </xf>
    <xf numFmtId="0" fontId="2" fillId="5" borderId="0" xfId="0" applyFont="1" applyFill="1" applyBorder="1" applyAlignment="1">
      <alignment horizontal="center" vertical="center" wrapText="1"/>
    </xf>
    <xf numFmtId="0" fontId="2" fillId="6" borderId="11" xfId="0" applyFont="1" applyFill="1" applyBorder="1" applyAlignment="1">
      <alignment horizontal="center" vertical="center" wrapText="1"/>
    </xf>
    <xf numFmtId="0" fontId="2" fillId="5" borderId="11" xfId="0" applyFont="1" applyFill="1" applyBorder="1" applyAlignment="1">
      <alignment horizontal="center" vertical="center" wrapText="1"/>
    </xf>
    <xf numFmtId="0" fontId="2" fillId="5" borderId="60" xfId="0" applyFont="1" applyFill="1" applyBorder="1" applyAlignment="1">
      <alignment horizontal="center" vertical="center" wrapText="1"/>
    </xf>
    <xf numFmtId="0" fontId="2" fillId="5" borderId="61" xfId="0" applyFont="1" applyFill="1" applyBorder="1" applyAlignment="1">
      <alignment horizontal="center" vertical="center" wrapText="1"/>
    </xf>
    <xf numFmtId="0" fontId="3" fillId="15" borderId="29" xfId="0" applyFont="1" applyFill="1" applyBorder="1" applyAlignment="1">
      <alignment horizontal="center" vertical="center"/>
    </xf>
    <xf numFmtId="0" fontId="24" fillId="15" borderId="32" xfId="0" applyFont="1" applyFill="1" applyBorder="1" applyAlignment="1">
      <alignment horizontal="center" vertical="center"/>
    </xf>
    <xf numFmtId="0" fontId="46" fillId="15" borderId="29" xfId="0" applyFont="1" applyFill="1" applyBorder="1" applyAlignment="1">
      <alignment horizontal="center" vertical="center"/>
    </xf>
    <xf numFmtId="0" fontId="25" fillId="15" borderId="2" xfId="0" applyFont="1" applyFill="1" applyBorder="1" applyAlignment="1">
      <alignment horizontal="center" vertical="center"/>
    </xf>
    <xf numFmtId="0" fontId="25" fillId="15" borderId="4" xfId="0" applyFont="1" applyFill="1" applyBorder="1" applyAlignment="1">
      <alignment horizontal="center" vertical="center"/>
    </xf>
    <xf numFmtId="0" fontId="5" fillId="0" borderId="30" xfId="0" applyFont="1" applyFill="1" applyBorder="1" applyAlignment="1">
      <alignment horizontal="center" vertical="center"/>
    </xf>
    <xf numFmtId="0" fontId="46" fillId="15" borderId="30" xfId="0" applyFont="1" applyFill="1" applyBorder="1" applyAlignment="1">
      <alignment horizontal="center" vertical="center"/>
    </xf>
    <xf numFmtId="0" fontId="25" fillId="15" borderId="17" xfId="0" applyFont="1" applyFill="1" applyBorder="1" applyAlignment="1">
      <alignment horizontal="center" vertical="center"/>
    </xf>
    <xf numFmtId="0" fontId="25" fillId="15" borderId="23" xfId="0" applyFont="1" applyFill="1" applyBorder="1" applyAlignment="1">
      <alignment horizontal="center" vertical="center"/>
    </xf>
    <xf numFmtId="0" fontId="3" fillId="18" borderId="30" xfId="0" applyFont="1" applyFill="1" applyBorder="1" applyAlignment="1">
      <alignment horizontal="center" vertical="center"/>
    </xf>
    <xf numFmtId="0" fontId="2" fillId="18" borderId="57" xfId="0" applyFont="1" applyFill="1" applyBorder="1" applyAlignment="1">
      <alignment horizontal="center" vertical="center"/>
    </xf>
    <xf numFmtId="0" fontId="5" fillId="18" borderId="30" xfId="0" applyFont="1" applyFill="1" applyBorder="1" applyAlignment="1">
      <alignment horizontal="center" vertical="center"/>
    </xf>
    <xf numFmtId="0" fontId="47" fillId="18" borderId="41" xfId="0" applyFont="1" applyFill="1" applyBorder="1" applyAlignment="1">
      <alignment horizontal="center" vertical="center"/>
    </xf>
    <xf numFmtId="0" fontId="47" fillId="18" borderId="1" xfId="0" applyFont="1" applyFill="1" applyBorder="1" applyAlignment="1">
      <alignment horizontal="center" vertical="center"/>
    </xf>
    <xf numFmtId="0" fontId="47" fillId="18" borderId="13" xfId="0" applyFont="1" applyFill="1" applyBorder="1" applyAlignment="1">
      <alignment horizontal="center" vertical="center"/>
    </xf>
    <xf numFmtId="0" fontId="48" fillId="18" borderId="30" xfId="0" applyFont="1" applyFill="1" applyBorder="1" applyAlignment="1">
      <alignment horizontal="center" vertical="center"/>
    </xf>
    <xf numFmtId="0" fontId="49" fillId="18" borderId="17" xfId="0" applyFont="1" applyFill="1" applyBorder="1" applyAlignment="1">
      <alignment horizontal="center" vertical="center"/>
    </xf>
    <xf numFmtId="0" fontId="49" fillId="18" borderId="23" xfId="0" applyFont="1" applyFill="1" applyBorder="1" applyAlignment="1">
      <alignment horizontal="center" vertical="center"/>
    </xf>
    <xf numFmtId="0" fontId="46" fillId="8" borderId="30" xfId="0" applyFont="1" applyFill="1" applyBorder="1" applyAlignment="1">
      <alignment horizontal="center" vertical="center"/>
    </xf>
    <xf numFmtId="0" fontId="25" fillId="8" borderId="17" xfId="0" applyFont="1" applyFill="1" applyBorder="1" applyAlignment="1">
      <alignment horizontal="center" vertical="center"/>
    </xf>
    <xf numFmtId="0" fontId="25" fillId="8" borderId="23" xfId="0" applyFont="1" applyFill="1" applyBorder="1" applyAlignment="1">
      <alignment horizontal="center" vertical="center"/>
    </xf>
    <xf numFmtId="0" fontId="2" fillId="0" borderId="57" xfId="0" applyFont="1" applyBorder="1" applyAlignment="1">
      <alignment horizontal="center" vertical="center"/>
    </xf>
    <xf numFmtId="0" fontId="24" fillId="0" borderId="42" xfId="0" applyFont="1" applyFill="1" applyBorder="1" applyAlignment="1">
      <alignment horizontal="center" vertical="center"/>
    </xf>
    <xf numFmtId="0" fontId="5" fillId="17" borderId="30" xfId="0" applyFont="1" applyFill="1" applyBorder="1" applyAlignment="1">
      <alignment horizontal="center" vertical="center"/>
    </xf>
    <xf numFmtId="0" fontId="2" fillId="17" borderId="57" xfId="0" applyFont="1" applyFill="1" applyBorder="1" applyAlignment="1">
      <alignment horizontal="center" vertical="center"/>
    </xf>
    <xf numFmtId="0" fontId="47" fillId="17" borderId="59" xfId="0" applyFont="1" applyFill="1" applyBorder="1" applyAlignment="1">
      <alignment horizontal="center" vertical="center"/>
    </xf>
    <xf numFmtId="0" fontId="47" fillId="17" borderId="1" xfId="0" applyFont="1" applyFill="1" applyBorder="1" applyAlignment="1">
      <alignment horizontal="center" vertical="center"/>
    </xf>
    <xf numFmtId="0" fontId="48" fillId="17" borderId="30" xfId="0" applyFont="1" applyFill="1" applyBorder="1" applyAlignment="1">
      <alignment horizontal="center" vertical="center"/>
    </xf>
    <xf numFmtId="0" fontId="49" fillId="17" borderId="17" xfId="0" applyFont="1" applyFill="1" applyBorder="1" applyAlignment="1">
      <alignment horizontal="center" vertical="center"/>
    </xf>
    <xf numFmtId="0" fontId="49" fillId="17" borderId="23" xfId="0" applyFont="1" applyFill="1" applyBorder="1" applyAlignment="1">
      <alignment horizontal="center" vertical="center"/>
    </xf>
    <xf numFmtId="0" fontId="24" fillId="8" borderId="57" xfId="0" applyFont="1" applyFill="1" applyBorder="1" applyAlignment="1">
      <alignment horizontal="center" vertical="center"/>
    </xf>
    <xf numFmtId="0" fontId="14" fillId="3" borderId="52" xfId="0" applyFont="1" applyFill="1" applyBorder="1" applyAlignment="1">
      <alignment horizontal="center" vertical="center"/>
    </xf>
    <xf numFmtId="0" fontId="46" fillId="8" borderId="6" xfId="0" applyFont="1" applyFill="1" applyBorder="1" applyAlignment="1">
      <alignment horizontal="center" vertical="center"/>
    </xf>
    <xf numFmtId="0" fontId="46" fillId="8" borderId="36" xfId="0" applyFont="1" applyFill="1" applyBorder="1" applyAlignment="1">
      <alignment horizontal="center" vertical="center"/>
    </xf>
    <xf numFmtId="0" fontId="24" fillId="0" borderId="26" xfId="0" applyFont="1" applyFill="1" applyBorder="1" applyAlignment="1">
      <alignment horizontal="center" vertical="center"/>
    </xf>
    <xf numFmtId="0" fontId="2" fillId="16" borderId="2" xfId="0" applyFont="1" applyFill="1" applyBorder="1" applyAlignment="1">
      <alignment horizontal="center" vertical="center"/>
    </xf>
    <xf numFmtId="0" fontId="2" fillId="16" borderId="3" xfId="0" applyFont="1" applyFill="1" applyBorder="1" applyAlignment="1">
      <alignment horizontal="center" vertical="center"/>
    </xf>
    <xf numFmtId="0" fontId="2" fillId="16" borderId="33" xfId="0" applyFont="1" applyFill="1" applyBorder="1" applyAlignment="1">
      <alignment horizontal="center" vertical="center"/>
    </xf>
    <xf numFmtId="0" fontId="6" fillId="8" borderId="18" xfId="0" applyFont="1" applyFill="1" applyBorder="1" applyAlignment="1">
      <alignment horizontal="center" vertical="center"/>
    </xf>
    <xf numFmtId="0" fontId="2" fillId="8" borderId="37" xfId="0" applyFont="1" applyFill="1" applyBorder="1" applyAlignment="1">
      <alignment horizontal="center" vertical="center"/>
    </xf>
    <xf numFmtId="0" fontId="50" fillId="0" borderId="23" xfId="0" applyFont="1" applyFill="1" applyBorder="1" applyAlignment="1">
      <alignment horizontal="center" vertical="center"/>
    </xf>
    <xf numFmtId="0" fontId="51" fillId="0" borderId="25" xfId="0" applyFont="1" applyFill="1" applyBorder="1" applyAlignment="1">
      <alignment horizontal="center" vertical="center"/>
    </xf>
    <xf numFmtId="0" fontId="51" fillId="0" borderId="1" xfId="0" applyFont="1" applyFill="1" applyBorder="1" applyAlignment="1">
      <alignment horizontal="center" vertical="center"/>
    </xf>
    <xf numFmtId="0" fontId="51" fillId="0" borderId="57" xfId="0" applyFont="1" applyFill="1" applyBorder="1" applyAlignment="1">
      <alignment horizontal="center" vertical="center"/>
    </xf>
    <xf numFmtId="0" fontId="51" fillId="2" borderId="25" xfId="0" applyFont="1" applyFill="1" applyBorder="1" applyAlignment="1">
      <alignment horizontal="center" vertical="center"/>
    </xf>
    <xf numFmtId="0" fontId="51" fillId="2" borderId="1" xfId="0" applyFont="1" applyFill="1" applyBorder="1" applyAlignment="1">
      <alignment horizontal="center" vertical="center"/>
    </xf>
    <xf numFmtId="0" fontId="51" fillId="2" borderId="57" xfId="0" applyFont="1" applyFill="1" applyBorder="1" applyAlignment="1">
      <alignment horizontal="center" vertical="center"/>
    </xf>
    <xf numFmtId="0" fontId="50" fillId="8" borderId="23" xfId="0" applyFont="1" applyFill="1" applyBorder="1" applyAlignment="1">
      <alignment horizontal="center" vertical="center"/>
    </xf>
    <xf numFmtId="0" fontId="46" fillId="16" borderId="4" xfId="0" applyFont="1" applyFill="1" applyBorder="1" applyAlignment="1">
      <alignment horizontal="center" vertical="center"/>
    </xf>
    <xf numFmtId="0" fontId="24" fillId="4" borderId="27" xfId="0" applyFont="1" applyFill="1" applyBorder="1" applyAlignment="1">
      <alignment horizontal="center" vertical="center"/>
    </xf>
    <xf numFmtId="0" fontId="24" fillId="3" borderId="63" xfId="0" applyFont="1" applyFill="1" applyBorder="1" applyAlignment="1">
      <alignment horizontal="center" vertical="center"/>
    </xf>
    <xf numFmtId="0" fontId="24" fillId="0" borderId="49" xfId="0" applyFont="1" applyFill="1" applyBorder="1" applyAlignment="1">
      <alignment vertical="center"/>
    </xf>
    <xf numFmtId="0" fontId="24" fillId="0" borderId="50" xfId="0" applyFont="1" applyFill="1" applyBorder="1" applyAlignment="1">
      <alignment vertical="center"/>
    </xf>
    <xf numFmtId="0" fontId="24" fillId="0" borderId="51" xfId="0" applyFont="1" applyFill="1" applyBorder="1" applyAlignment="1">
      <alignment vertical="center"/>
    </xf>
    <xf numFmtId="0" fontId="24" fillId="0" borderId="34" xfId="0" applyFont="1" applyFill="1" applyBorder="1" applyAlignment="1">
      <alignment vertical="center"/>
    </xf>
    <xf numFmtId="0" fontId="2" fillId="11" borderId="11" xfId="0" applyFont="1" applyFill="1" applyBorder="1" applyAlignment="1">
      <alignment horizontal="center" vertical="center" wrapText="1"/>
    </xf>
    <xf numFmtId="0" fontId="46" fillId="11" borderId="29" xfId="0" applyFont="1" applyFill="1" applyBorder="1" applyAlignment="1">
      <alignment horizontal="center" vertical="center"/>
    </xf>
    <xf numFmtId="0" fontId="46" fillId="11" borderId="30" xfId="0" applyFont="1" applyFill="1" applyBorder="1" applyAlignment="1">
      <alignment horizontal="center" vertical="center"/>
    </xf>
    <xf numFmtId="0" fontId="52" fillId="2" borderId="23" xfId="0" applyFont="1" applyFill="1" applyBorder="1" applyAlignment="1">
      <alignment horizontal="center" vertical="center"/>
    </xf>
    <xf numFmtId="0" fontId="47" fillId="4" borderId="17" xfId="0" applyFont="1" applyFill="1" applyBorder="1" applyAlignment="1">
      <alignment horizontal="center" vertical="center"/>
    </xf>
    <xf numFmtId="0" fontId="47" fillId="4" borderId="13" xfId="0" applyFont="1" applyFill="1" applyBorder="1" applyAlignment="1">
      <alignment horizontal="center" vertical="center"/>
    </xf>
    <xf numFmtId="0" fontId="47" fillId="4" borderId="25" xfId="0" applyFont="1" applyFill="1" applyBorder="1" applyAlignment="1">
      <alignment horizontal="center" vertical="center"/>
    </xf>
    <xf numFmtId="0" fontId="48" fillId="11" borderId="30" xfId="0" applyFont="1" applyFill="1" applyBorder="1" applyAlignment="1">
      <alignment horizontal="center" vertical="center"/>
    </xf>
    <xf numFmtId="0" fontId="1" fillId="0" borderId="25" xfId="0" applyFont="1" applyFill="1" applyBorder="1" applyAlignment="1">
      <alignment horizontal="center" vertical="center"/>
    </xf>
    <xf numFmtId="0" fontId="47" fillId="17" borderId="26" xfId="0" applyFont="1" applyFill="1" applyBorder="1" applyAlignment="1">
      <alignment horizontal="center" vertical="center"/>
    </xf>
    <xf numFmtId="0" fontId="52" fillId="17" borderId="23" xfId="0" applyFont="1" applyFill="1" applyBorder="1" applyAlignment="1">
      <alignment horizontal="center" vertical="center"/>
    </xf>
    <xf numFmtId="165" fontId="0" fillId="0" borderId="0" xfId="0" applyNumberFormat="1" applyAlignment="1">
      <alignment vertical="center"/>
    </xf>
    <xf numFmtId="9" fontId="10" fillId="0" borderId="6" xfId="2" applyFont="1" applyFill="1" applyBorder="1" applyAlignment="1">
      <alignment horizontal="center"/>
    </xf>
    <xf numFmtId="0" fontId="0" fillId="4" borderId="62" xfId="0" applyFill="1" applyBorder="1" applyAlignment="1">
      <alignment horizontal="center"/>
    </xf>
    <xf numFmtId="0" fontId="0" fillId="4" borderId="17" xfId="0" applyFill="1" applyBorder="1" applyAlignment="1">
      <alignment horizontal="center"/>
    </xf>
    <xf numFmtId="0" fontId="0" fillId="0" borderId="47" xfId="0" applyBorder="1"/>
    <xf numFmtId="0" fontId="54" fillId="0" borderId="8" xfId="3" applyBorder="1"/>
    <xf numFmtId="0" fontId="5" fillId="0" borderId="35" xfId="0" applyFont="1" applyFill="1" applyBorder="1" applyAlignment="1">
      <alignment horizontal="center" vertical="center"/>
    </xf>
    <xf numFmtId="0" fontId="2" fillId="8" borderId="31" xfId="0" applyFont="1" applyFill="1" applyBorder="1" applyAlignment="1">
      <alignment horizontal="center" vertical="center"/>
    </xf>
    <xf numFmtId="0" fontId="2" fillId="0" borderId="31" xfId="0" applyFont="1" applyFill="1" applyBorder="1" applyAlignment="1">
      <alignment horizontal="center" vertical="center"/>
    </xf>
    <xf numFmtId="0" fontId="46" fillId="0" borderId="31" xfId="0" applyFont="1" applyFill="1" applyBorder="1" applyAlignment="1">
      <alignment horizontal="center" vertical="center"/>
    </xf>
    <xf numFmtId="0" fontId="25" fillId="0" borderId="64" xfId="0" applyFont="1" applyFill="1" applyBorder="1" applyAlignment="1">
      <alignment horizontal="center" vertical="center"/>
    </xf>
    <xf numFmtId="0" fontId="25" fillId="0" borderId="65" xfId="0" applyFont="1" applyFill="1" applyBorder="1" applyAlignment="1">
      <alignment horizontal="center" vertical="center"/>
    </xf>
    <xf numFmtId="0" fontId="2" fillId="16" borderId="4" xfId="0" applyFont="1" applyFill="1" applyBorder="1" applyAlignment="1">
      <alignment horizontal="center" vertical="center"/>
    </xf>
    <xf numFmtId="0" fontId="46" fillId="16" borderId="29" xfId="0" applyFont="1" applyFill="1" applyBorder="1" applyAlignment="1">
      <alignment horizontal="center" vertical="center"/>
    </xf>
    <xf numFmtId="0" fontId="0" fillId="0" borderId="0" xfId="0" applyBorder="1" applyAlignment="1">
      <alignment horizontal="center"/>
    </xf>
    <xf numFmtId="0" fontId="1" fillId="5" borderId="8" xfId="0" applyFont="1" applyFill="1" applyBorder="1" applyAlignment="1">
      <alignment horizontal="center" vertical="center" wrapText="1"/>
    </xf>
    <xf numFmtId="0" fontId="1" fillId="5" borderId="21" xfId="0" applyFont="1" applyFill="1" applyBorder="1" applyAlignment="1">
      <alignment horizontal="center" vertical="center" wrapText="1"/>
    </xf>
    <xf numFmtId="0" fontId="1" fillId="5" borderId="40" xfId="0" applyFont="1" applyFill="1" applyBorder="1" applyAlignment="1">
      <alignment horizontal="center" vertical="center" wrapText="1"/>
    </xf>
    <xf numFmtId="0" fontId="16" fillId="0" borderId="5"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38" xfId="0" applyFont="1" applyBorder="1" applyAlignment="1">
      <alignment horizontal="center" vertical="center" wrapText="1"/>
    </xf>
    <xf numFmtId="0" fontId="2" fillId="0" borderId="8" xfId="0" applyFont="1" applyFill="1" applyBorder="1" applyAlignment="1">
      <alignment horizontal="center"/>
    </xf>
    <xf numFmtId="0" fontId="2" fillId="0" borderId="21" xfId="0" applyFont="1" applyFill="1" applyBorder="1" applyAlignment="1">
      <alignment horizontal="center"/>
    </xf>
    <xf numFmtId="0" fontId="2" fillId="0" borderId="40" xfId="0" applyFont="1" applyFill="1" applyBorder="1" applyAlignment="1">
      <alignment horizontal="center"/>
    </xf>
    <xf numFmtId="0" fontId="2" fillId="0" borderId="9" xfId="0" applyFont="1" applyFill="1" applyBorder="1" applyAlignment="1">
      <alignment horizontal="center"/>
    </xf>
    <xf numFmtId="0" fontId="2" fillId="0" borderId="0" xfId="0" applyFont="1" applyFill="1" applyBorder="1" applyAlignment="1">
      <alignment horizontal="center"/>
    </xf>
    <xf numFmtId="0" fontId="2" fillId="0" borderId="10" xfId="0" applyFont="1" applyFill="1" applyBorder="1" applyAlignment="1">
      <alignment horizontal="center"/>
    </xf>
    <xf numFmtId="0" fontId="2" fillId="0" borderId="22" xfId="0" applyFont="1" applyFill="1" applyBorder="1" applyAlignment="1">
      <alignment horizontal="center"/>
    </xf>
    <xf numFmtId="0" fontId="2" fillId="0" borderId="19" xfId="0" applyFont="1" applyFill="1" applyBorder="1" applyAlignment="1">
      <alignment horizontal="center"/>
    </xf>
    <xf numFmtId="0" fontId="2" fillId="0" borderId="20" xfId="0" applyFont="1" applyFill="1" applyBorder="1" applyAlignment="1">
      <alignment horizontal="center"/>
    </xf>
    <xf numFmtId="0" fontId="13" fillId="4" borderId="8" xfId="0" applyFont="1" applyFill="1" applyBorder="1" applyAlignment="1">
      <alignment horizontal="center" vertical="center" wrapText="1"/>
    </xf>
    <xf numFmtId="0" fontId="13" fillId="4" borderId="21" xfId="0" applyFont="1" applyFill="1" applyBorder="1" applyAlignment="1">
      <alignment horizontal="center" vertical="center" wrapText="1"/>
    </xf>
    <xf numFmtId="0" fontId="13" fillId="4" borderId="40" xfId="0" applyFont="1" applyFill="1" applyBorder="1" applyAlignment="1">
      <alignment horizontal="center" vertical="center" wrapText="1"/>
    </xf>
    <xf numFmtId="0" fontId="13" fillId="4" borderId="9" xfId="0" applyFont="1" applyFill="1" applyBorder="1" applyAlignment="1">
      <alignment horizontal="center" vertical="center" wrapText="1"/>
    </xf>
    <xf numFmtId="0" fontId="13" fillId="4" borderId="0" xfId="0" applyFont="1" applyFill="1" applyBorder="1" applyAlignment="1">
      <alignment horizontal="center" vertical="center" wrapText="1"/>
    </xf>
    <xf numFmtId="0" fontId="13" fillId="4" borderId="10" xfId="0" applyFont="1" applyFill="1" applyBorder="1" applyAlignment="1">
      <alignment horizontal="center" vertical="center" wrapText="1"/>
    </xf>
    <xf numFmtId="0" fontId="0" fillId="0" borderId="19" xfId="0" applyBorder="1" applyAlignment="1">
      <alignment horizontal="center"/>
    </xf>
    <xf numFmtId="0" fontId="17" fillId="0" borderId="5"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38" xfId="0" applyFont="1" applyBorder="1" applyAlignment="1">
      <alignment horizontal="center" vertical="center" wrapText="1"/>
    </xf>
    <xf numFmtId="0" fontId="2" fillId="8" borderId="5" xfId="0" applyFont="1" applyFill="1" applyBorder="1" applyAlignment="1">
      <alignment horizontal="right" vertical="center"/>
    </xf>
    <xf numFmtId="0" fontId="2" fillId="8" borderId="38" xfId="0" applyFont="1" applyFill="1" applyBorder="1" applyAlignment="1">
      <alignment horizontal="right" vertical="center"/>
    </xf>
    <xf numFmtId="0" fontId="6" fillId="8" borderId="5" xfId="0" applyFont="1" applyFill="1" applyBorder="1" applyAlignment="1">
      <alignment horizontal="right" vertical="center"/>
    </xf>
    <xf numFmtId="0" fontId="6" fillId="8" borderId="38" xfId="0" applyFont="1" applyFill="1" applyBorder="1" applyAlignment="1">
      <alignment horizontal="right" vertical="center"/>
    </xf>
    <xf numFmtId="0" fontId="34" fillId="0" borderId="7" xfId="0" applyFont="1" applyFill="1" applyBorder="1" applyAlignment="1">
      <alignment horizontal="left"/>
    </xf>
    <xf numFmtId="0" fontId="34" fillId="0" borderId="38" xfId="0" applyFont="1" applyFill="1" applyBorder="1" applyAlignment="1">
      <alignment horizontal="left"/>
    </xf>
    <xf numFmtId="0" fontId="34" fillId="0" borderId="0" xfId="0" applyFont="1" applyFill="1" applyBorder="1" applyAlignment="1">
      <alignment horizontal="left"/>
    </xf>
    <xf numFmtId="0" fontId="34" fillId="0" borderId="10" xfId="0" applyFont="1" applyFill="1" applyBorder="1" applyAlignment="1">
      <alignment horizontal="left"/>
    </xf>
    <xf numFmtId="0" fontId="6" fillId="8" borderId="5" xfId="0" applyFont="1" applyFill="1" applyBorder="1" applyAlignment="1">
      <alignment horizontal="center" vertical="center"/>
    </xf>
    <xf numFmtId="0" fontId="6" fillId="8" borderId="38" xfId="0" applyFont="1" applyFill="1" applyBorder="1" applyAlignment="1">
      <alignment horizontal="center" vertical="center"/>
    </xf>
    <xf numFmtId="0" fontId="2" fillId="8" borderId="5" xfId="0" applyFont="1" applyFill="1" applyBorder="1" applyAlignment="1">
      <alignment horizontal="center" vertical="center"/>
    </xf>
    <xf numFmtId="0" fontId="2" fillId="8" borderId="38" xfId="0" applyFont="1" applyFill="1" applyBorder="1" applyAlignment="1">
      <alignment horizontal="center" vertical="center"/>
    </xf>
    <xf numFmtId="0" fontId="1" fillId="0" borderId="5" xfId="0" applyFont="1" applyBorder="1" applyAlignment="1">
      <alignment horizontal="center"/>
    </xf>
    <xf numFmtId="0" fontId="1" fillId="0" borderId="7" xfId="0" applyFont="1" applyBorder="1" applyAlignment="1">
      <alignment horizontal="center"/>
    </xf>
    <xf numFmtId="0" fontId="1" fillId="0" borderId="38" xfId="0" applyFont="1" applyBorder="1" applyAlignment="1">
      <alignment horizontal="center"/>
    </xf>
    <xf numFmtId="0" fontId="7" fillId="0" borderId="8" xfId="0" applyFont="1" applyBorder="1" applyAlignment="1">
      <alignment horizontal="center"/>
    </xf>
    <xf numFmtId="0" fontId="7" fillId="0" borderId="21" xfId="0" applyFont="1" applyBorder="1" applyAlignment="1">
      <alignment horizontal="center"/>
    </xf>
    <xf numFmtId="0" fontId="7" fillId="0" borderId="7" xfId="0" applyFont="1" applyBorder="1" applyAlignment="1">
      <alignment horizontal="center"/>
    </xf>
    <xf numFmtId="0" fontId="7" fillId="0" borderId="38" xfId="0" applyFont="1" applyBorder="1" applyAlignment="1">
      <alignment horizontal="center"/>
    </xf>
  </cellXfs>
  <cellStyles count="4">
    <cellStyle name="Hipervínculo" xfId="3" builtinId="8"/>
    <cellStyle name="Normal" xfId="0" builtinId="0"/>
    <cellStyle name="Normal 2" xfId="1"/>
    <cellStyle name="Porcentaje" xfId="2" builtinId="5"/>
  </cellStyles>
  <dxfs count="0"/>
  <tableStyles count="0" defaultTableStyle="TableStyleMedium9" defaultPivotStyle="PivotStyleLight16"/>
  <colors>
    <mruColors>
      <color rgb="FFCCFFFF"/>
      <color rgb="FF00FF00"/>
      <color rgb="FF00CC00"/>
      <color rgb="FF90D14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2.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8</xdr:col>
      <xdr:colOff>45720</xdr:colOff>
      <xdr:row>1</xdr:row>
      <xdr:rowOff>38100</xdr:rowOff>
    </xdr:from>
    <xdr:to>
      <xdr:col>8</xdr:col>
      <xdr:colOff>281940</xdr:colOff>
      <xdr:row>2</xdr:row>
      <xdr:rowOff>175260</xdr:rowOff>
    </xdr:to>
    <xdr:sp macro="" textlink="">
      <xdr:nvSpPr>
        <xdr:cNvPr id="1052" name="Spinner 4" hidden="1"/>
        <xdr:cNvSpPr>
          <a:spLocks noChangeArrowheads="1"/>
        </xdr:cNvSpPr>
      </xdr:nvSpPr>
      <xdr:spPr bwMode="auto">
        <a:xfrm>
          <a:off x="5699760" y="373380"/>
          <a:ext cx="236220" cy="327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45720</xdr:colOff>
      <xdr:row>3</xdr:row>
      <xdr:rowOff>38100</xdr:rowOff>
    </xdr:from>
    <xdr:to>
      <xdr:col>8</xdr:col>
      <xdr:colOff>281940</xdr:colOff>
      <xdr:row>4</xdr:row>
      <xdr:rowOff>175260</xdr:rowOff>
    </xdr:to>
    <xdr:sp macro="" textlink="">
      <xdr:nvSpPr>
        <xdr:cNvPr id="1053" name="Spinner 5" hidden="1"/>
        <xdr:cNvSpPr>
          <a:spLocks noChangeArrowheads="1"/>
        </xdr:cNvSpPr>
      </xdr:nvSpPr>
      <xdr:spPr bwMode="auto">
        <a:xfrm>
          <a:off x="5699760" y="754380"/>
          <a:ext cx="236220" cy="327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45720</xdr:colOff>
      <xdr:row>1</xdr:row>
      <xdr:rowOff>38100</xdr:rowOff>
    </xdr:from>
    <xdr:to>
      <xdr:col>8</xdr:col>
      <xdr:colOff>281940</xdr:colOff>
      <xdr:row>2</xdr:row>
      <xdr:rowOff>175260</xdr:rowOff>
    </xdr:to>
    <xdr:sp macro="" textlink="">
      <xdr:nvSpPr>
        <xdr:cNvPr id="3097" name="Spinner 1" hidden="1"/>
        <xdr:cNvSpPr>
          <a:spLocks noChangeArrowheads="1"/>
        </xdr:cNvSpPr>
      </xdr:nvSpPr>
      <xdr:spPr bwMode="auto">
        <a:xfrm>
          <a:off x="5913120" y="373380"/>
          <a:ext cx="236220" cy="327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45720</xdr:colOff>
      <xdr:row>3</xdr:row>
      <xdr:rowOff>38100</xdr:rowOff>
    </xdr:from>
    <xdr:to>
      <xdr:col>8</xdr:col>
      <xdr:colOff>281940</xdr:colOff>
      <xdr:row>4</xdr:row>
      <xdr:rowOff>175260</xdr:rowOff>
    </xdr:to>
    <xdr:sp macro="" textlink="">
      <xdr:nvSpPr>
        <xdr:cNvPr id="3098" name="Spinner 2" hidden="1"/>
        <xdr:cNvSpPr>
          <a:spLocks noChangeArrowheads="1"/>
        </xdr:cNvSpPr>
      </xdr:nvSpPr>
      <xdr:spPr bwMode="auto">
        <a:xfrm>
          <a:off x="5913120" y="754380"/>
          <a:ext cx="236220" cy="327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unirioja.es/servicios/ose/sgic_indicadore.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pageSetUpPr fitToPage="1"/>
  </sheetPr>
  <dimension ref="A1:A17"/>
  <sheetViews>
    <sheetView workbookViewId="0">
      <selection activeCell="A17" sqref="A1:A17"/>
    </sheetView>
  </sheetViews>
  <sheetFormatPr baseColWidth="10" defaultRowHeight="14.4" x14ac:dyDescent="0.3"/>
  <cols>
    <col min="1" max="1" width="145.88671875" style="102" customWidth="1"/>
  </cols>
  <sheetData>
    <row r="1" spans="1:1" ht="33.6" x14ac:dyDescent="0.65">
      <c r="A1" s="104" t="s">
        <v>376</v>
      </c>
    </row>
    <row r="3" spans="1:1" x14ac:dyDescent="0.3">
      <c r="A3" s="102" t="s">
        <v>377</v>
      </c>
    </row>
    <row r="4" spans="1:1" ht="28.8" x14ac:dyDescent="0.3">
      <c r="A4" s="102" t="s">
        <v>380</v>
      </c>
    </row>
    <row r="5" spans="1:1" ht="18" x14ac:dyDescent="0.35">
      <c r="A5" s="254" t="s">
        <v>373</v>
      </c>
    </row>
    <row r="6" spans="1:1" ht="18" x14ac:dyDescent="0.35">
      <c r="A6" s="254" t="s">
        <v>378</v>
      </c>
    </row>
    <row r="7" spans="1:1" ht="18" x14ac:dyDescent="0.35">
      <c r="A7" s="254" t="s">
        <v>81</v>
      </c>
    </row>
    <row r="8" spans="1:1" x14ac:dyDescent="0.3">
      <c r="A8" s="102" t="s">
        <v>78</v>
      </c>
    </row>
    <row r="9" spans="1:1" ht="43.2" x14ac:dyDescent="0.3">
      <c r="A9" s="102" t="s">
        <v>398</v>
      </c>
    </row>
    <row r="10" spans="1:1" x14ac:dyDescent="0.3">
      <c r="A10" s="255" t="s">
        <v>87</v>
      </c>
    </row>
    <row r="11" spans="1:1" ht="28.8" x14ac:dyDescent="0.3">
      <c r="A11" s="102" t="s">
        <v>88</v>
      </c>
    </row>
    <row r="12" spans="1:1" ht="28.8" x14ac:dyDescent="0.3">
      <c r="A12" s="103" t="s">
        <v>374</v>
      </c>
    </row>
    <row r="13" spans="1:1" ht="28.8" x14ac:dyDescent="0.3">
      <c r="A13" s="102" t="s">
        <v>79</v>
      </c>
    </row>
    <row r="14" spans="1:1" x14ac:dyDescent="0.3">
      <c r="A14" s="102" t="s">
        <v>80</v>
      </c>
    </row>
    <row r="15" spans="1:1" x14ac:dyDescent="0.3">
      <c r="A15" s="102" t="s">
        <v>379</v>
      </c>
    </row>
    <row r="17" spans="1:1" ht="36" x14ac:dyDescent="0.35">
      <c r="A17" s="256" t="s">
        <v>375</v>
      </c>
    </row>
  </sheetData>
  <phoneticPr fontId="4" type="noConversion"/>
  <pageMargins left="0.75" right="0.75" top="1" bottom="1" header="0" footer="0"/>
  <pageSetup paperSize="9" scale="89"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pageSetUpPr fitToPage="1"/>
  </sheetPr>
  <dimension ref="A1:X50"/>
  <sheetViews>
    <sheetView topLeftCell="A23" zoomScale="70" zoomScaleNormal="70" zoomScalePageLayoutView="60" workbookViewId="0">
      <selection activeCell="A50" sqref="A1:W50"/>
    </sheetView>
  </sheetViews>
  <sheetFormatPr baseColWidth="10" defaultRowHeight="14.4" x14ac:dyDescent="0.3"/>
  <cols>
    <col min="1" max="1" width="29.6640625" customWidth="1"/>
    <col min="2" max="2" width="44.6640625" customWidth="1"/>
    <col min="3" max="7" width="2.6640625" customWidth="1"/>
    <col min="8" max="8" width="30.6640625" customWidth="1"/>
    <col min="9" max="9" width="9.6640625" customWidth="1"/>
    <col min="10" max="14" width="7.6640625" customWidth="1"/>
    <col min="15" max="20" width="10.6640625" customWidth="1"/>
    <col min="21" max="21" width="33.6640625" customWidth="1"/>
    <col min="22" max="22" width="20.6640625" customWidth="1"/>
    <col min="23" max="23" width="45.6640625" customWidth="1"/>
  </cols>
  <sheetData>
    <row r="1" spans="1:24" ht="26.4" thickBot="1" x14ac:dyDescent="0.55000000000000004">
      <c r="B1" s="342"/>
      <c r="C1" s="342"/>
      <c r="D1" s="342"/>
      <c r="E1" s="342"/>
      <c r="F1" s="342"/>
      <c r="G1" s="342"/>
      <c r="H1" s="342"/>
      <c r="I1" s="97" t="s">
        <v>453</v>
      </c>
      <c r="P1" s="18"/>
    </row>
    <row r="2" spans="1:24" ht="15" thickBot="1" x14ac:dyDescent="0.35">
      <c r="A2" s="167" t="s">
        <v>9</v>
      </c>
      <c r="B2" s="243" t="s">
        <v>255</v>
      </c>
      <c r="C2" s="244"/>
      <c r="D2" s="246" t="s">
        <v>365</v>
      </c>
      <c r="E2" s="247"/>
      <c r="F2" s="247"/>
      <c r="G2" s="247"/>
      <c r="H2" s="248"/>
      <c r="I2" s="168"/>
      <c r="J2" s="1"/>
      <c r="K2" s="2" t="s">
        <v>3</v>
      </c>
      <c r="L2" s="2" t="s">
        <v>4</v>
      </c>
      <c r="M2" s="2" t="s">
        <v>5</v>
      </c>
      <c r="N2" s="3" t="s">
        <v>6</v>
      </c>
      <c r="O2" s="3" t="s">
        <v>399</v>
      </c>
      <c r="P2" s="5" t="s">
        <v>33</v>
      </c>
      <c r="R2" s="17"/>
      <c r="S2" s="17"/>
    </row>
    <row r="3" spans="1:24" ht="15" thickBot="1" x14ac:dyDescent="0.35">
      <c r="A3" s="167" t="s">
        <v>0</v>
      </c>
      <c r="B3" s="243" t="s">
        <v>100</v>
      </c>
      <c r="C3" s="245"/>
      <c r="D3" s="246" t="s">
        <v>366</v>
      </c>
      <c r="E3" s="247"/>
      <c r="F3" s="247"/>
      <c r="G3" s="247"/>
      <c r="H3" s="248"/>
      <c r="J3" s="22" t="s">
        <v>8</v>
      </c>
      <c r="K3" s="15">
        <f>VLOOKUP($B$3,TITULACIONES!$A$2:$P$136,7,FALSE)/10</f>
        <v>4</v>
      </c>
      <c r="L3" s="15">
        <f>VLOOKUP($B$3,TITULACIONES!$A$2:$P$136,8,FALSE)/10</f>
        <v>1</v>
      </c>
      <c r="M3" s="15">
        <f>VLOOKUP($B$3,TITULACIONES!$A$2:$P$136,10,FALSE)/10</f>
        <v>1</v>
      </c>
      <c r="N3" s="15">
        <f>VLOOKUP($B$3,TITULACIONES!$A$2:$P$136,9,FALSE)/10</f>
        <v>0</v>
      </c>
      <c r="O3" s="15"/>
      <c r="P3" s="25">
        <f>SUM(K3:N3)</f>
        <v>6</v>
      </c>
      <c r="S3" s="57"/>
    </row>
    <row r="4" spans="1:24" ht="15" thickBot="1" x14ac:dyDescent="0.35">
      <c r="A4" s="167" t="s">
        <v>1</v>
      </c>
      <c r="B4" s="249" t="str">
        <f>VLOOKUP($B$3,TITULACIONES!$A$2:$P$136,2,FALSE)</f>
        <v>836</v>
      </c>
      <c r="C4" s="349"/>
      <c r="D4" s="350"/>
      <c r="E4" s="350"/>
      <c r="F4" s="350"/>
      <c r="G4" s="350"/>
      <c r="H4" s="351"/>
      <c r="J4" s="23" t="s">
        <v>7</v>
      </c>
      <c r="K4" s="20">
        <f>K3*10-O4</f>
        <v>38</v>
      </c>
      <c r="L4" s="20">
        <f>L3*10</f>
        <v>10</v>
      </c>
      <c r="M4" s="20">
        <f>M3*10</f>
        <v>10</v>
      </c>
      <c r="N4" s="21">
        <f>N3*10</f>
        <v>0</v>
      </c>
      <c r="O4" s="21">
        <v>2</v>
      </c>
      <c r="P4" s="24">
        <f>SUM(K4:O4)</f>
        <v>60</v>
      </c>
      <c r="R4" s="57"/>
      <c r="S4" s="57"/>
      <c r="T4" s="57"/>
    </row>
    <row r="5" spans="1:24" x14ac:dyDescent="0.3">
      <c r="A5" s="167" t="s">
        <v>2</v>
      </c>
      <c r="B5" s="250" t="s">
        <v>84</v>
      </c>
      <c r="C5" s="352"/>
      <c r="D5" s="353"/>
      <c r="E5" s="353"/>
      <c r="F5" s="353"/>
      <c r="G5" s="353"/>
      <c r="H5" s="354"/>
      <c r="L5" s="94" t="s">
        <v>75</v>
      </c>
      <c r="M5" s="94"/>
      <c r="N5" s="94"/>
      <c r="O5" s="94">
        <f>P4*1.5</f>
        <v>90</v>
      </c>
      <c r="P5" s="18"/>
    </row>
    <row r="6" spans="1:24" x14ac:dyDescent="0.3">
      <c r="A6" s="166" t="s">
        <v>248</v>
      </c>
      <c r="B6" s="250" t="str">
        <f>VLOOKUP($B$3,TITULACIONES!$A$2:$P$136,13,FALSE)</f>
        <v>803G-804G-805G</v>
      </c>
      <c r="C6" s="352"/>
      <c r="D6" s="353"/>
      <c r="E6" s="353"/>
      <c r="F6" s="353"/>
      <c r="G6" s="353"/>
      <c r="H6" s="354"/>
      <c r="L6" s="94" t="s">
        <v>76</v>
      </c>
      <c r="M6" s="94"/>
      <c r="N6" s="94"/>
      <c r="O6" s="94">
        <f>P4+O5</f>
        <v>150</v>
      </c>
      <c r="P6" s="18"/>
    </row>
    <row r="7" spans="1:24" x14ac:dyDescent="0.3">
      <c r="A7" s="167" t="s">
        <v>254</v>
      </c>
      <c r="B7" s="250" t="str">
        <f>VLOOKUP($B$3,TITULACIONES!$A$2:$P$136,14,FALSE)</f>
        <v>R111</v>
      </c>
      <c r="C7" s="352"/>
      <c r="D7" s="353"/>
      <c r="E7" s="353"/>
      <c r="F7" s="353"/>
      <c r="G7" s="353"/>
      <c r="H7" s="354"/>
      <c r="P7" s="18"/>
    </row>
    <row r="8" spans="1:24" ht="15" thickBot="1" x14ac:dyDescent="0.35">
      <c r="A8" s="167" t="s">
        <v>253</v>
      </c>
      <c r="B8" s="250" t="str">
        <f>VLOOKUP($B$3,TITULACIONES!$A$2:$P$136,16,FALSE)</f>
        <v>ANSORENA BARASOAIN, JOSÉ LUIS</v>
      </c>
      <c r="C8" s="352"/>
      <c r="D8" s="353"/>
      <c r="E8" s="353"/>
      <c r="F8" s="353"/>
      <c r="G8" s="353"/>
      <c r="H8" s="354"/>
      <c r="J8" s="144" t="s">
        <v>367</v>
      </c>
      <c r="K8" s="144"/>
      <c r="L8" s="144"/>
      <c r="M8" s="144"/>
      <c r="N8" s="144"/>
      <c r="O8" s="145">
        <f>O6/18</f>
        <v>8.3333333333333339</v>
      </c>
    </row>
    <row r="9" spans="1:24" ht="15" thickBot="1" x14ac:dyDescent="0.35">
      <c r="A9" s="167"/>
      <c r="B9" s="251"/>
      <c r="C9" s="355"/>
      <c r="D9" s="356"/>
      <c r="E9" s="356"/>
      <c r="F9" s="356"/>
      <c r="G9" s="356"/>
      <c r="H9" s="357"/>
      <c r="S9" s="358" t="s">
        <v>54</v>
      </c>
      <c r="T9" s="359"/>
      <c r="U9" s="360"/>
    </row>
    <row r="10" spans="1:24" ht="24" customHeight="1" thickBot="1" x14ac:dyDescent="0.35">
      <c r="C10" s="364"/>
      <c r="D10" s="364"/>
      <c r="E10" s="364"/>
      <c r="F10" s="364"/>
      <c r="G10" s="364"/>
      <c r="H10" s="364"/>
      <c r="S10" s="361"/>
      <c r="T10" s="362"/>
      <c r="U10" s="363"/>
    </row>
    <row r="11" spans="1:24" ht="70.95" customHeight="1" thickBot="1" x14ac:dyDescent="0.35">
      <c r="A11" s="14" t="s">
        <v>403</v>
      </c>
      <c r="B11" s="343" t="s">
        <v>30</v>
      </c>
      <c r="C11" s="344"/>
      <c r="D11" s="344"/>
      <c r="E11" s="344"/>
      <c r="F11" s="344"/>
      <c r="G11" s="345"/>
      <c r="H11" s="79" t="s">
        <v>32</v>
      </c>
      <c r="I11" s="16" t="s">
        <v>34</v>
      </c>
      <c r="J11" s="79" t="s">
        <v>10</v>
      </c>
      <c r="K11" s="14" t="s">
        <v>11</v>
      </c>
      <c r="L11" s="79" t="s">
        <v>12</v>
      </c>
      <c r="M11" s="14" t="s">
        <v>13</v>
      </c>
      <c r="N11" s="14" t="s">
        <v>57</v>
      </c>
      <c r="O11" s="79" t="s">
        <v>73</v>
      </c>
      <c r="P11" s="77"/>
      <c r="Q11" s="79" t="s">
        <v>74</v>
      </c>
      <c r="R11" s="87"/>
      <c r="S11" s="80" t="s">
        <v>58</v>
      </c>
      <c r="T11" s="56" t="s">
        <v>59</v>
      </c>
      <c r="U11" s="80" t="s">
        <v>60</v>
      </c>
      <c r="V11" s="107" t="s">
        <v>83</v>
      </c>
      <c r="W11" s="81" t="s">
        <v>55</v>
      </c>
      <c r="X11" s="67"/>
    </row>
    <row r="12" spans="1:24" ht="27.75" customHeight="1" thickBot="1" x14ac:dyDescent="0.35">
      <c r="A12" s="86" t="s">
        <v>400</v>
      </c>
      <c r="B12" s="154" t="s">
        <v>97</v>
      </c>
      <c r="C12" s="154" t="s">
        <v>92</v>
      </c>
      <c r="D12" s="154" t="s">
        <v>93</v>
      </c>
      <c r="E12" s="154" t="s">
        <v>94</v>
      </c>
      <c r="F12" s="154" t="s">
        <v>95</v>
      </c>
      <c r="G12" s="154" t="s">
        <v>96</v>
      </c>
      <c r="H12" s="257"/>
      <c r="I12" s="258"/>
      <c r="J12" s="257"/>
      <c r="K12" s="259"/>
      <c r="L12" s="257"/>
      <c r="M12" s="259"/>
      <c r="N12" s="259"/>
      <c r="O12" s="257"/>
      <c r="P12" s="260" t="s">
        <v>72</v>
      </c>
      <c r="Q12" s="261" t="s">
        <v>86</v>
      </c>
      <c r="R12" s="87" t="s">
        <v>33</v>
      </c>
      <c r="S12" s="83"/>
      <c r="T12" s="89"/>
      <c r="U12" s="83"/>
      <c r="V12" s="108"/>
      <c r="W12" s="84"/>
      <c r="X12" s="67"/>
    </row>
    <row r="13" spans="1:24" x14ac:dyDescent="0.3">
      <c r="A13" s="262" t="s">
        <v>31</v>
      </c>
      <c r="B13" s="181" t="s">
        <v>408</v>
      </c>
      <c r="C13" s="149"/>
      <c r="D13" s="149"/>
      <c r="E13" s="149"/>
      <c r="F13" s="175"/>
      <c r="G13" s="175"/>
      <c r="H13" s="160">
        <v>1</v>
      </c>
      <c r="I13" s="160">
        <v>1</v>
      </c>
      <c r="J13" s="263"/>
      <c r="K13" s="176"/>
      <c r="L13" s="176"/>
      <c r="M13" s="176"/>
      <c r="N13" s="177"/>
      <c r="O13" s="264">
        <f>SUM(J13:N13)</f>
        <v>0</v>
      </c>
      <c r="P13" s="265"/>
      <c r="Q13" s="266"/>
      <c r="R13" s="264">
        <f>P13+Q13</f>
        <v>0</v>
      </c>
      <c r="S13" s="133"/>
      <c r="T13" s="134"/>
      <c r="U13" s="135"/>
      <c r="V13" s="252">
        <f>O13+R13</f>
        <v>0</v>
      </c>
      <c r="W13" s="128"/>
    </row>
    <row r="14" spans="1:24" ht="14.4" customHeight="1" x14ac:dyDescent="0.3">
      <c r="A14" s="271" t="s">
        <v>405</v>
      </c>
      <c r="B14" s="272" t="s">
        <v>404</v>
      </c>
      <c r="C14" s="150"/>
      <c r="D14" s="273"/>
      <c r="E14" s="274"/>
      <c r="F14" s="275"/>
      <c r="G14" s="275"/>
      <c r="H14" s="275">
        <v>2</v>
      </c>
      <c r="I14" s="276">
        <v>2</v>
      </c>
      <c r="J14" s="277"/>
      <c r="K14" s="278"/>
      <c r="L14" s="279"/>
      <c r="M14" s="277"/>
      <c r="N14" s="273"/>
      <c r="O14" s="277">
        <f t="shared" ref="O14:O24" si="0">SUM(J14:N14)</f>
        <v>0</v>
      </c>
      <c r="P14" s="274"/>
      <c r="Q14" s="275"/>
      <c r="R14" s="277">
        <f t="shared" ref="R14:R30" si="1">P14+Q14</f>
        <v>0</v>
      </c>
      <c r="S14" s="139"/>
      <c r="T14" s="140"/>
      <c r="U14" s="139"/>
      <c r="V14" s="99">
        <f t="shared" ref="V14:V30" si="2">O14+R14</f>
        <v>0</v>
      </c>
      <c r="W14" s="130"/>
      <c r="X14" s="67"/>
    </row>
    <row r="15" spans="1:24" x14ac:dyDescent="0.3">
      <c r="A15" s="267" t="s">
        <v>31</v>
      </c>
      <c r="B15" s="181" t="s">
        <v>406</v>
      </c>
      <c r="C15" s="149"/>
      <c r="D15" s="149"/>
      <c r="E15" s="149"/>
      <c r="F15" s="175"/>
      <c r="G15" s="58"/>
      <c r="H15" s="161">
        <v>3</v>
      </c>
      <c r="I15" s="161">
        <v>3</v>
      </c>
      <c r="J15" s="182"/>
      <c r="K15" s="178"/>
      <c r="L15" s="178"/>
      <c r="M15" s="178"/>
      <c r="N15" s="179"/>
      <c r="O15" s="268">
        <f>SUM(J15:N15)</f>
        <v>0</v>
      </c>
      <c r="P15" s="269"/>
      <c r="Q15" s="270"/>
      <c r="R15" s="268">
        <f t="shared" si="1"/>
        <v>0</v>
      </c>
      <c r="S15" s="136"/>
      <c r="T15" s="137"/>
      <c r="U15" s="138"/>
      <c r="V15" s="99">
        <f t="shared" si="2"/>
        <v>0</v>
      </c>
      <c r="W15" s="129"/>
    </row>
    <row r="16" spans="1:24" x14ac:dyDescent="0.3">
      <c r="A16" s="267" t="s">
        <v>31</v>
      </c>
      <c r="B16" s="181" t="s">
        <v>407</v>
      </c>
      <c r="C16" s="149"/>
      <c r="D16" s="149"/>
      <c r="E16" s="149"/>
      <c r="F16" s="175"/>
      <c r="G16" s="58"/>
      <c r="H16" s="161">
        <v>4</v>
      </c>
      <c r="I16" s="161">
        <v>4</v>
      </c>
      <c r="J16" s="182"/>
      <c r="K16" s="178"/>
      <c r="L16" s="178"/>
      <c r="M16" s="178"/>
      <c r="N16" s="179"/>
      <c r="O16" s="268">
        <f t="shared" si="0"/>
        <v>0</v>
      </c>
      <c r="P16" s="269"/>
      <c r="Q16" s="270"/>
      <c r="R16" s="268">
        <f t="shared" si="1"/>
        <v>0</v>
      </c>
      <c r="S16" s="136"/>
      <c r="T16" s="137"/>
      <c r="U16" s="138"/>
      <c r="V16" s="99">
        <f t="shared" si="2"/>
        <v>0</v>
      </c>
      <c r="W16" s="129"/>
    </row>
    <row r="17" spans="1:24" x14ac:dyDescent="0.3">
      <c r="A17" s="267" t="s">
        <v>31</v>
      </c>
      <c r="B17" s="283" t="s">
        <v>409</v>
      </c>
      <c r="C17" s="149"/>
      <c r="D17" s="149"/>
      <c r="E17" s="149"/>
      <c r="F17" s="175"/>
      <c r="G17" s="148"/>
      <c r="H17" s="161">
        <v>5</v>
      </c>
      <c r="I17" s="161">
        <v>5</v>
      </c>
      <c r="J17" s="182"/>
      <c r="K17" s="178"/>
      <c r="L17" s="178"/>
      <c r="M17" s="178"/>
      <c r="N17" s="179"/>
      <c r="O17" s="280">
        <f t="shared" si="0"/>
        <v>0</v>
      </c>
      <c r="P17" s="281"/>
      <c r="Q17" s="282"/>
      <c r="R17" s="280">
        <f t="shared" si="1"/>
        <v>0</v>
      </c>
      <c r="S17" s="136"/>
      <c r="T17" s="137"/>
      <c r="U17" s="138"/>
      <c r="V17" s="99">
        <f t="shared" si="2"/>
        <v>0</v>
      </c>
      <c r="W17" s="129"/>
    </row>
    <row r="18" spans="1:24" x14ac:dyDescent="0.3">
      <c r="A18" s="267" t="s">
        <v>31</v>
      </c>
      <c r="B18" s="181" t="s">
        <v>410</v>
      </c>
      <c r="C18" s="149"/>
      <c r="D18" s="149"/>
      <c r="E18" s="149"/>
      <c r="F18" s="175"/>
      <c r="G18" s="148"/>
      <c r="H18" s="101">
        <v>6</v>
      </c>
      <c r="I18" s="161">
        <v>6</v>
      </c>
      <c r="J18" s="182"/>
      <c r="K18" s="178"/>
      <c r="L18" s="178"/>
      <c r="M18" s="178"/>
      <c r="N18" s="179"/>
      <c r="O18" s="268">
        <f t="shared" si="0"/>
        <v>0</v>
      </c>
      <c r="P18" s="269"/>
      <c r="Q18" s="270"/>
      <c r="R18" s="268">
        <f t="shared" si="1"/>
        <v>0</v>
      </c>
      <c r="S18" s="136"/>
      <c r="T18" s="137"/>
      <c r="U18" s="138"/>
      <c r="V18" s="99">
        <f t="shared" si="2"/>
        <v>0</v>
      </c>
      <c r="W18" s="129"/>
    </row>
    <row r="19" spans="1:24" x14ac:dyDescent="0.3">
      <c r="A19" s="267" t="s">
        <v>31</v>
      </c>
      <c r="B19" s="181" t="s">
        <v>411</v>
      </c>
      <c r="C19" s="149"/>
      <c r="D19" s="149"/>
      <c r="E19" s="149"/>
      <c r="F19" s="175"/>
      <c r="G19" s="148"/>
      <c r="H19" s="161">
        <v>7</v>
      </c>
      <c r="I19" s="161">
        <v>7</v>
      </c>
      <c r="J19" s="182"/>
      <c r="K19" s="178"/>
      <c r="L19" s="178"/>
      <c r="M19" s="178"/>
      <c r="N19" s="179"/>
      <c r="O19" s="268">
        <f t="shared" si="0"/>
        <v>0</v>
      </c>
      <c r="P19" s="269"/>
      <c r="Q19" s="270"/>
      <c r="R19" s="268">
        <f t="shared" si="1"/>
        <v>0</v>
      </c>
      <c r="S19" s="136"/>
      <c r="T19" s="137"/>
      <c r="U19" s="138"/>
      <c r="V19" s="99">
        <f t="shared" si="2"/>
        <v>0</v>
      </c>
      <c r="W19" s="129"/>
    </row>
    <row r="20" spans="1:24" x14ac:dyDescent="0.3">
      <c r="A20" s="267" t="s">
        <v>31</v>
      </c>
      <c r="B20" s="283" t="s">
        <v>412</v>
      </c>
      <c r="C20" s="149"/>
      <c r="D20" s="149"/>
      <c r="E20" s="149"/>
      <c r="F20" s="175"/>
      <c r="G20" s="148"/>
      <c r="H20" s="101">
        <v>8</v>
      </c>
      <c r="I20" s="161">
        <v>8</v>
      </c>
      <c r="J20" s="114"/>
      <c r="K20" s="113"/>
      <c r="L20" s="113"/>
      <c r="M20" s="113"/>
      <c r="N20" s="115"/>
      <c r="O20" s="280">
        <f t="shared" si="0"/>
        <v>0</v>
      </c>
      <c r="P20" s="281"/>
      <c r="Q20" s="282"/>
      <c r="R20" s="280">
        <f t="shared" si="1"/>
        <v>0</v>
      </c>
      <c r="S20" s="136"/>
      <c r="T20" s="137"/>
      <c r="U20" s="138"/>
      <c r="V20" s="99">
        <f t="shared" si="2"/>
        <v>0</v>
      </c>
      <c r="W20" s="129"/>
    </row>
    <row r="21" spans="1:24" x14ac:dyDescent="0.3">
      <c r="A21" s="267" t="s">
        <v>31</v>
      </c>
      <c r="B21" s="283" t="s">
        <v>452</v>
      </c>
      <c r="C21" s="149"/>
      <c r="D21" s="149"/>
      <c r="E21" s="149"/>
      <c r="F21" s="175"/>
      <c r="G21" s="148"/>
      <c r="H21" s="101">
        <v>9</v>
      </c>
      <c r="I21" s="161">
        <v>9</v>
      </c>
      <c r="J21" s="114"/>
      <c r="K21" s="113"/>
      <c r="L21" s="113"/>
      <c r="M21" s="113"/>
      <c r="N21" s="115"/>
      <c r="O21" s="280">
        <f t="shared" si="0"/>
        <v>0</v>
      </c>
      <c r="P21" s="281"/>
      <c r="Q21" s="282"/>
      <c r="R21" s="280">
        <f t="shared" si="1"/>
        <v>0</v>
      </c>
      <c r="S21" s="136"/>
      <c r="T21" s="137"/>
      <c r="U21" s="138"/>
      <c r="V21" s="99">
        <f t="shared" si="2"/>
        <v>0</v>
      </c>
      <c r="W21" s="129"/>
      <c r="X21" s="67"/>
    </row>
    <row r="22" spans="1:24" x14ac:dyDescent="0.3">
      <c r="A22" s="271" t="s">
        <v>413</v>
      </c>
      <c r="B22" s="272" t="s">
        <v>451</v>
      </c>
      <c r="C22" s="150"/>
      <c r="D22" s="150"/>
      <c r="E22" s="273"/>
      <c r="F22" s="273"/>
      <c r="G22" s="273"/>
      <c r="H22" s="273">
        <v>10</v>
      </c>
      <c r="I22" s="273">
        <v>10</v>
      </c>
      <c r="J22" s="274"/>
      <c r="K22" s="275"/>
      <c r="L22" s="275"/>
      <c r="M22" s="275"/>
      <c r="N22" s="276"/>
      <c r="O22" s="277">
        <f t="shared" si="0"/>
        <v>0</v>
      </c>
      <c r="P22" s="278"/>
      <c r="Q22" s="279"/>
      <c r="R22" s="277">
        <f t="shared" si="1"/>
        <v>0</v>
      </c>
      <c r="S22" s="136"/>
      <c r="T22" s="137"/>
      <c r="U22" s="138"/>
      <c r="V22" s="99">
        <f t="shared" si="2"/>
        <v>0</v>
      </c>
      <c r="W22" s="129"/>
      <c r="X22" s="67"/>
    </row>
    <row r="23" spans="1:24" x14ac:dyDescent="0.3">
      <c r="A23" s="267" t="s">
        <v>31</v>
      </c>
      <c r="B23" s="181" t="s">
        <v>414</v>
      </c>
      <c r="C23" s="149"/>
      <c r="D23" s="149"/>
      <c r="E23" s="149"/>
      <c r="F23" s="175"/>
      <c r="G23" s="148"/>
      <c r="H23" s="101">
        <v>11</v>
      </c>
      <c r="I23" s="161">
        <v>11</v>
      </c>
      <c r="J23" s="114"/>
      <c r="K23" s="113"/>
      <c r="L23" s="113"/>
      <c r="M23" s="113"/>
      <c r="N23" s="115"/>
      <c r="O23" s="280">
        <f t="shared" si="0"/>
        <v>0</v>
      </c>
      <c r="P23" s="281"/>
      <c r="Q23" s="282"/>
      <c r="R23" s="280">
        <f t="shared" si="1"/>
        <v>0</v>
      </c>
      <c r="S23" s="136"/>
      <c r="T23" s="137"/>
      <c r="U23" s="138"/>
      <c r="V23" s="99">
        <f t="shared" si="2"/>
        <v>0</v>
      </c>
      <c r="W23" s="129"/>
      <c r="X23" s="67"/>
    </row>
    <row r="24" spans="1:24" x14ac:dyDescent="0.3">
      <c r="A24" s="271" t="s">
        <v>415</v>
      </c>
      <c r="B24" s="272" t="s">
        <v>416</v>
      </c>
      <c r="C24" s="273"/>
      <c r="D24" s="273"/>
      <c r="E24" s="273"/>
      <c r="F24" s="150"/>
      <c r="G24" s="150"/>
      <c r="H24" s="273">
        <v>12</v>
      </c>
      <c r="I24" s="273">
        <v>12</v>
      </c>
      <c r="J24" s="274"/>
      <c r="K24" s="275"/>
      <c r="L24" s="275"/>
      <c r="M24" s="275"/>
      <c r="N24" s="276"/>
      <c r="O24" s="277">
        <f t="shared" si="0"/>
        <v>0</v>
      </c>
      <c r="P24" s="278"/>
      <c r="Q24" s="279"/>
      <c r="R24" s="277">
        <f t="shared" si="1"/>
        <v>0</v>
      </c>
      <c r="S24" s="136"/>
      <c r="T24" s="137"/>
      <c r="U24" s="138"/>
      <c r="V24" s="99">
        <f t="shared" si="2"/>
        <v>0</v>
      </c>
      <c r="W24" s="129"/>
      <c r="X24" s="67"/>
    </row>
    <row r="25" spans="1:24" x14ac:dyDescent="0.3">
      <c r="A25" s="285" t="s">
        <v>89</v>
      </c>
      <c r="B25" s="286" t="s">
        <v>417</v>
      </c>
      <c r="C25" s="163"/>
      <c r="D25" s="163"/>
      <c r="E25" s="163"/>
      <c r="F25" s="163"/>
      <c r="G25" s="150"/>
      <c r="H25" s="285">
        <v>13</v>
      </c>
      <c r="I25" s="285"/>
      <c r="J25" s="287"/>
      <c r="K25" s="288"/>
      <c r="L25" s="288"/>
      <c r="M25" s="288"/>
      <c r="N25" s="287"/>
      <c r="O25" s="289">
        <v>0</v>
      </c>
      <c r="P25" s="290"/>
      <c r="Q25" s="291"/>
      <c r="R25" s="289">
        <f t="shared" si="1"/>
        <v>0</v>
      </c>
      <c r="S25" s="136"/>
      <c r="T25" s="137"/>
      <c r="U25" s="138"/>
      <c r="V25" s="99">
        <f t="shared" si="2"/>
        <v>0</v>
      </c>
      <c r="W25" s="129"/>
      <c r="X25" s="67"/>
    </row>
    <row r="26" spans="1:24" ht="14.4" customHeight="1" x14ac:dyDescent="0.3">
      <c r="A26" s="285" t="s">
        <v>56</v>
      </c>
      <c r="B26" s="286" t="s">
        <v>450</v>
      </c>
      <c r="C26" s="163"/>
      <c r="D26" s="163"/>
      <c r="E26" s="150"/>
      <c r="F26" s="163"/>
      <c r="G26" s="163"/>
      <c r="H26" s="285">
        <v>14</v>
      </c>
      <c r="I26" s="285"/>
      <c r="J26" s="287"/>
      <c r="K26" s="288"/>
      <c r="L26" s="288"/>
      <c r="M26" s="288"/>
      <c r="N26" s="287"/>
      <c r="O26" s="289">
        <v>0</v>
      </c>
      <c r="P26" s="290"/>
      <c r="Q26" s="291"/>
      <c r="R26" s="289">
        <f t="shared" si="1"/>
        <v>0</v>
      </c>
      <c r="S26" s="139"/>
      <c r="T26" s="140"/>
      <c r="U26" s="139"/>
      <c r="V26" s="99">
        <f t="shared" si="2"/>
        <v>0</v>
      </c>
      <c r="W26" s="130"/>
      <c r="X26" s="67"/>
    </row>
    <row r="27" spans="1:24" ht="14.4" customHeight="1" thickBot="1" x14ac:dyDescent="0.35">
      <c r="A27" s="334" t="s">
        <v>31</v>
      </c>
      <c r="B27" s="181" t="s">
        <v>418</v>
      </c>
      <c r="C27" s="149"/>
      <c r="D27" s="149"/>
      <c r="E27" s="149"/>
      <c r="F27" s="175"/>
      <c r="G27" s="148"/>
      <c r="H27" s="335">
        <v>15</v>
      </c>
      <c r="I27" s="336">
        <v>13</v>
      </c>
      <c r="J27" s="284"/>
      <c r="K27" s="116"/>
      <c r="L27" s="116"/>
      <c r="M27" s="116"/>
      <c r="N27" s="117"/>
      <c r="O27" s="337">
        <f t="shared" ref="O27" si="3">SUM(J27:N27)</f>
        <v>0</v>
      </c>
      <c r="P27" s="338"/>
      <c r="Q27" s="339"/>
      <c r="R27" s="337">
        <f t="shared" ref="R27" si="4">P27+Q27</f>
        <v>0</v>
      </c>
      <c r="S27" s="139"/>
      <c r="T27" s="140"/>
      <c r="U27" s="139"/>
      <c r="V27" s="99">
        <f t="shared" si="2"/>
        <v>0</v>
      </c>
      <c r="W27" s="130"/>
      <c r="X27" s="67"/>
    </row>
    <row r="28" spans="1:24" ht="15" thickBot="1" x14ac:dyDescent="0.35">
      <c r="A28" s="334" t="s">
        <v>31</v>
      </c>
      <c r="B28" s="181" t="s">
        <v>419</v>
      </c>
      <c r="C28" s="149"/>
      <c r="D28" s="149"/>
      <c r="E28" s="149"/>
      <c r="F28" s="175"/>
      <c r="G28" s="148"/>
      <c r="H28" s="335">
        <v>16</v>
      </c>
      <c r="I28" s="336">
        <v>14</v>
      </c>
      <c r="J28" s="284"/>
      <c r="K28" s="116"/>
      <c r="L28" s="116"/>
      <c r="M28" s="116"/>
      <c r="N28" s="117"/>
      <c r="O28" s="337">
        <f t="shared" ref="O28" si="5">SUM(J28:N28)</f>
        <v>0</v>
      </c>
      <c r="P28" s="338"/>
      <c r="Q28" s="339"/>
      <c r="R28" s="337">
        <f t="shared" ref="R28" si="6">P28+Q28</f>
        <v>0</v>
      </c>
      <c r="S28" s="136"/>
      <c r="T28" s="137"/>
      <c r="U28" s="138"/>
      <c r="V28" s="99">
        <f t="shared" si="2"/>
        <v>0</v>
      </c>
      <c r="W28" s="130"/>
      <c r="X28" s="67"/>
    </row>
    <row r="29" spans="1:24" ht="15" thickBot="1" x14ac:dyDescent="0.35">
      <c r="A29" s="334" t="s">
        <v>31</v>
      </c>
      <c r="B29" s="181" t="s">
        <v>420</v>
      </c>
      <c r="C29" s="149"/>
      <c r="D29" s="149"/>
      <c r="E29" s="149"/>
      <c r="F29" s="175"/>
      <c r="G29" s="148"/>
      <c r="H29" s="335">
        <v>17</v>
      </c>
      <c r="I29" s="336">
        <v>15</v>
      </c>
      <c r="J29" s="284"/>
      <c r="K29" s="116"/>
      <c r="L29" s="116"/>
      <c r="M29" s="116"/>
      <c r="N29" s="117"/>
      <c r="O29" s="337">
        <f t="shared" ref="O29" si="7">SUM(J29:N29)</f>
        <v>0</v>
      </c>
      <c r="P29" s="338"/>
      <c r="Q29" s="339"/>
      <c r="R29" s="337">
        <f t="shared" ref="R29" si="8">P29+Q29</f>
        <v>0</v>
      </c>
      <c r="S29" s="136"/>
      <c r="T29" s="137"/>
      <c r="U29" s="138"/>
      <c r="V29" s="99">
        <f t="shared" si="2"/>
        <v>0</v>
      </c>
      <c r="W29" s="129"/>
      <c r="X29" s="67"/>
    </row>
    <row r="30" spans="1:24" ht="15" thickBot="1" x14ac:dyDescent="0.35">
      <c r="A30" s="293" t="s">
        <v>421</v>
      </c>
      <c r="B30" s="59" t="s">
        <v>445</v>
      </c>
      <c r="C30" s="59"/>
      <c r="D30" s="59"/>
      <c r="E30" s="59"/>
      <c r="F30" s="59"/>
      <c r="G30" s="59"/>
      <c r="H30" s="62" t="s">
        <v>422</v>
      </c>
      <c r="I30" s="62">
        <v>16</v>
      </c>
      <c r="J30" s="297"/>
      <c r="K30" s="298"/>
      <c r="L30" s="298"/>
      <c r="M30" s="298"/>
      <c r="N30" s="340"/>
      <c r="O30" s="341">
        <f>O4</f>
        <v>2</v>
      </c>
      <c r="P30" s="119"/>
      <c r="Q30" s="312"/>
      <c r="R30" s="341">
        <f t="shared" si="1"/>
        <v>0</v>
      </c>
      <c r="S30" s="141"/>
      <c r="T30" s="142"/>
      <c r="U30" s="143"/>
      <c r="V30" s="252">
        <f t="shared" si="2"/>
        <v>2</v>
      </c>
      <c r="W30" s="131"/>
      <c r="X30" s="67"/>
    </row>
    <row r="31" spans="1:24" ht="15" thickBot="1" x14ac:dyDescent="0.35">
      <c r="A31" s="67"/>
      <c r="B31" s="67"/>
      <c r="C31" s="67"/>
      <c r="D31" s="67"/>
      <c r="E31" s="67"/>
      <c r="F31" s="67"/>
      <c r="G31" s="67"/>
      <c r="H31" s="368" t="s">
        <v>61</v>
      </c>
      <c r="I31" s="369"/>
      <c r="J31" s="63">
        <f>SUM(J13:J29)</f>
        <v>0</v>
      </c>
      <c r="K31" s="63">
        <f>SUM(K13:K29)</f>
        <v>0</v>
      </c>
      <c r="L31" s="63">
        <f>SUM(L13:L29)</f>
        <v>0</v>
      </c>
      <c r="M31" s="63">
        <f>SUM(M13:M29)</f>
        <v>0</v>
      </c>
      <c r="N31" s="64">
        <f>SUM(N13:N30)</f>
        <v>0</v>
      </c>
      <c r="O31" s="294">
        <f>SUM(O13:O30)</f>
        <v>2</v>
      </c>
      <c r="P31" s="93">
        <f>SUM(P13:P30)</f>
        <v>0</v>
      </c>
      <c r="Q31" s="64">
        <f>SUM(Q13:Q30)</f>
        <v>0</v>
      </c>
      <c r="R31" s="295">
        <f>SUM(R13:R30)</f>
        <v>0</v>
      </c>
      <c r="S31" s="156"/>
      <c r="T31" s="158">
        <f>SUM(T13:T29)</f>
        <v>0</v>
      </c>
      <c r="U31" s="157"/>
      <c r="V31" s="100">
        <f>O31+R31</f>
        <v>2</v>
      </c>
      <c r="W31" s="67"/>
      <c r="X31" s="67"/>
    </row>
    <row r="32" spans="1:24" ht="15" thickBot="1" x14ac:dyDescent="0.35">
      <c r="A32" s="67"/>
      <c r="C32" s="67"/>
      <c r="D32" s="67"/>
      <c r="E32" s="67"/>
      <c r="F32" s="67"/>
      <c r="G32" s="67"/>
      <c r="H32" s="370" t="s">
        <v>35</v>
      </c>
      <c r="I32" s="371"/>
      <c r="J32" s="65">
        <f>K4-J31</f>
        <v>38</v>
      </c>
      <c r="K32" s="65">
        <f>L4-K31</f>
        <v>10</v>
      </c>
      <c r="L32" s="65">
        <f>M4-L31</f>
        <v>10</v>
      </c>
      <c r="M32" s="66">
        <f>N4-M31</f>
        <v>0</v>
      </c>
      <c r="N32" s="155"/>
      <c r="O32" s="300">
        <f>P4-O31</f>
        <v>58</v>
      </c>
      <c r="P32" s="155"/>
      <c r="Q32" s="155"/>
      <c r="R32" s="66">
        <f>P4*1.5-R31</f>
        <v>90</v>
      </c>
      <c r="S32" s="155"/>
      <c r="T32" s="155"/>
      <c r="U32" s="155"/>
      <c r="V32" s="66">
        <f>P4*2.5-V31</f>
        <v>148</v>
      </c>
      <c r="W32" s="67"/>
      <c r="X32" s="67"/>
    </row>
    <row r="33" spans="1:21" x14ac:dyDescent="0.3">
      <c r="H33" s="159"/>
      <c r="P33" s="18"/>
      <c r="Q33" s="18"/>
      <c r="U33" s="18"/>
    </row>
    <row r="34" spans="1:21" s="18" customFormat="1" x14ac:dyDescent="0.3">
      <c r="H34" s="19"/>
    </row>
    <row r="35" spans="1:21" s="18" customFormat="1" x14ac:dyDescent="0.3">
      <c r="H35" s="19"/>
    </row>
    <row r="36" spans="1:21" x14ac:dyDescent="0.3">
      <c r="A36" s="17"/>
      <c r="B36" s="19"/>
      <c r="C36" s="19"/>
      <c r="D36" s="19"/>
      <c r="E36" s="19"/>
      <c r="F36" s="19"/>
      <c r="G36" s="19"/>
    </row>
    <row r="37" spans="1:21" x14ac:dyDescent="0.3">
      <c r="A37" s="17"/>
      <c r="B37" s="19"/>
      <c r="C37" s="19"/>
      <c r="D37" s="19"/>
      <c r="E37" s="19"/>
      <c r="F37" s="19"/>
      <c r="G37" s="19"/>
    </row>
    <row r="38" spans="1:21" x14ac:dyDescent="0.3">
      <c r="A38" s="54"/>
      <c r="B38" s="54"/>
      <c r="C38" s="54"/>
      <c r="D38" s="54"/>
      <c r="E38" s="54"/>
      <c r="F38" s="54"/>
      <c r="G38" s="54"/>
    </row>
    <row r="39" spans="1:21" x14ac:dyDescent="0.3">
      <c r="A39" s="19"/>
      <c r="B39" s="69"/>
      <c r="C39" s="69"/>
      <c r="D39" s="69"/>
      <c r="E39" s="69"/>
      <c r="F39" s="69"/>
      <c r="G39" s="69"/>
    </row>
    <row r="40" spans="1:21" x14ac:dyDescent="0.3">
      <c r="A40" s="19"/>
      <c r="B40" s="19"/>
      <c r="C40" s="19"/>
      <c r="D40" s="19"/>
      <c r="E40" s="19"/>
      <c r="F40" s="19"/>
      <c r="G40" s="19"/>
      <c r="K40" s="68"/>
    </row>
    <row r="41" spans="1:21" x14ac:dyDescent="0.3">
      <c r="A41" s="54"/>
      <c r="B41" s="19"/>
      <c r="C41" s="19"/>
      <c r="D41" s="19"/>
      <c r="E41" s="19"/>
      <c r="F41" s="19"/>
      <c r="G41" s="19"/>
      <c r="K41" s="70"/>
    </row>
    <row r="42" spans="1:21" x14ac:dyDescent="0.3">
      <c r="A42" s="19"/>
      <c r="B42" s="19"/>
      <c r="C42" s="19"/>
      <c r="D42" s="19"/>
      <c r="E42" s="19"/>
      <c r="F42" s="19"/>
      <c r="G42" s="19"/>
      <c r="K42" s="70"/>
    </row>
    <row r="43" spans="1:21" x14ac:dyDescent="0.3">
      <c r="A43" s="19"/>
      <c r="B43" s="54"/>
      <c r="C43" s="54"/>
      <c r="D43" s="54"/>
      <c r="E43" s="54"/>
      <c r="F43" s="54"/>
      <c r="G43" s="54"/>
    </row>
    <row r="44" spans="1:21" x14ac:dyDescent="0.3">
      <c r="A44" s="19"/>
      <c r="B44" s="57"/>
      <c r="C44" s="57"/>
      <c r="D44" s="57"/>
      <c r="E44" s="57"/>
      <c r="F44" s="57"/>
      <c r="G44" s="57"/>
      <c r="K44" s="57"/>
    </row>
    <row r="45" spans="1:21" x14ac:dyDescent="0.3">
      <c r="A45" s="19"/>
      <c r="B45" s="54"/>
      <c r="C45" s="54"/>
      <c r="D45" s="54"/>
      <c r="E45" s="54"/>
      <c r="F45" s="54"/>
      <c r="G45" s="54"/>
    </row>
    <row r="46" spans="1:21" ht="15" thickBot="1" x14ac:dyDescent="0.35">
      <c r="A46" s="54"/>
      <c r="B46" s="54"/>
      <c r="C46" s="54"/>
      <c r="D46" s="54"/>
      <c r="E46" s="54"/>
      <c r="F46" s="54"/>
      <c r="G46" s="54"/>
    </row>
    <row r="47" spans="1:21" ht="16.2" thickBot="1" x14ac:dyDescent="0.35">
      <c r="A47" s="73" t="s">
        <v>65</v>
      </c>
      <c r="B47" s="73" t="s">
        <v>64</v>
      </c>
      <c r="C47" s="346"/>
      <c r="D47" s="347"/>
      <c r="E47" s="347"/>
      <c r="F47" s="347"/>
      <c r="G47" s="348"/>
      <c r="H47" s="72" t="s">
        <v>63</v>
      </c>
      <c r="I47" s="71" t="s">
        <v>62</v>
      </c>
    </row>
    <row r="48" spans="1:21" ht="15" thickBot="1" x14ac:dyDescent="0.35">
      <c r="A48" s="105" t="s">
        <v>82</v>
      </c>
      <c r="B48" s="76" t="s">
        <v>67</v>
      </c>
      <c r="C48" s="365"/>
      <c r="D48" s="366"/>
      <c r="E48" s="366"/>
      <c r="F48" s="366"/>
      <c r="G48" s="367"/>
      <c r="H48" s="75">
        <v>40422</v>
      </c>
      <c r="I48" s="74" t="s">
        <v>68</v>
      </c>
    </row>
    <row r="49" spans="1:9" ht="15" thickBot="1" x14ac:dyDescent="0.35">
      <c r="A49" s="76" t="s">
        <v>69</v>
      </c>
      <c r="B49" s="76" t="s">
        <v>66</v>
      </c>
      <c r="C49" s="365"/>
      <c r="D49" s="366"/>
      <c r="E49" s="366"/>
      <c r="F49" s="366"/>
      <c r="G49" s="367"/>
      <c r="H49" s="75" t="s">
        <v>70</v>
      </c>
      <c r="I49" s="74" t="s">
        <v>71</v>
      </c>
    </row>
    <row r="50" spans="1:9" ht="15" thickBot="1" x14ac:dyDescent="0.35">
      <c r="A50" s="105" t="s">
        <v>82</v>
      </c>
      <c r="B50" s="105" t="s">
        <v>90</v>
      </c>
      <c r="C50" s="365"/>
      <c r="D50" s="366"/>
      <c r="E50" s="366"/>
      <c r="F50" s="366"/>
      <c r="G50" s="367"/>
      <c r="H50" s="146">
        <v>42536</v>
      </c>
      <c r="I50" s="147" t="s">
        <v>91</v>
      </c>
    </row>
  </sheetData>
  <mergeCells count="11">
    <mergeCell ref="C48:G48"/>
    <mergeCell ref="C49:G49"/>
    <mergeCell ref="C50:G50"/>
    <mergeCell ref="H31:I31"/>
    <mergeCell ref="H32:I32"/>
    <mergeCell ref="B1:H1"/>
    <mergeCell ref="B11:G11"/>
    <mergeCell ref="C47:G47"/>
    <mergeCell ref="C4:H9"/>
    <mergeCell ref="S9:U10"/>
    <mergeCell ref="C10:H10"/>
  </mergeCells>
  <phoneticPr fontId="4" type="noConversion"/>
  <dataValidations count="1">
    <dataValidation type="list" showInputMessage="1" showErrorMessage="1" promptTitle="Seleccione Asignatura" sqref="B3">
      <formula1>INDIRECT($B$2)</formula1>
    </dataValidation>
  </dataValidations>
  <pageMargins left="0.7" right="0.7" top="0.86656250000000001" bottom="0.75" header="0.3" footer="0.3"/>
  <pageSetup paperSize="8" scale="58" orientation="landscape" horizontalDpi="200" verticalDpi="200" r:id="rId1"/>
  <headerFooter>
    <oddHeader>&amp;L&amp;G&amp;C
&amp;"Arial Rounded MT Bold,Normal"&amp;14&amp;KB01C2EEV4_FIORDO(ver.1)&amp;R&amp;G</oddHeader>
    <oddFooter>&amp;L&amp;"Arial Rounded MT Bold,Normal"&amp;14&amp;KB01C2Ewww.unirioja.es&amp;R&amp;G</oddFooter>
  </headerFooter>
  <drawing r:id="rId2"/>
  <legacyDrawing r:id="rId3"/>
  <legacyDrawingHF r:id="rId4"/>
  <extLst>
    <ext xmlns:x14="http://schemas.microsoft.com/office/spreadsheetml/2009/9/main" uri="{CCE6A557-97BC-4b89-ADB6-D9C93CAAB3DF}">
      <x14:dataValidations xmlns:xm="http://schemas.microsoft.com/office/excel/2006/main" count="1">
        <x14:dataValidation type="list" allowBlank="1" showInputMessage="1" showErrorMessage="1" promptTitle="Seleccione Grado">
          <x14:formula1>
            <xm:f>TITULACIONES!$R$2:$R$4</xm:f>
          </x14:formula1>
          <xm:sqref>B2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pageSetUpPr fitToPage="1"/>
  </sheetPr>
  <dimension ref="A1:X50"/>
  <sheetViews>
    <sheetView tabSelected="1" zoomScale="120" zoomScaleNormal="120" workbookViewId="0">
      <selection sqref="A1:W50"/>
    </sheetView>
  </sheetViews>
  <sheetFormatPr baseColWidth="10" defaultRowHeight="14.4" x14ac:dyDescent="0.3"/>
  <cols>
    <col min="1" max="1" width="28.6640625" customWidth="1"/>
    <col min="2" max="2" width="44.6640625" customWidth="1"/>
    <col min="3" max="7" width="2.6640625" customWidth="1"/>
    <col min="8" max="8" width="30.5546875" customWidth="1"/>
    <col min="9" max="9" width="9.6640625" customWidth="1"/>
    <col min="10" max="14" width="7.6640625" customWidth="1"/>
    <col min="15" max="15" width="11.33203125" customWidth="1"/>
    <col min="16" max="20" width="10.6640625" customWidth="1"/>
    <col min="21" max="21" width="33.6640625" customWidth="1"/>
    <col min="22" max="22" width="20.6640625" customWidth="1"/>
    <col min="23" max="23" width="45.6640625" customWidth="1"/>
  </cols>
  <sheetData>
    <row r="1" spans="1:24" ht="26.4" thickBot="1" x14ac:dyDescent="0.55000000000000004">
      <c r="C1" s="342"/>
      <c r="D1" s="364"/>
      <c r="E1" s="364"/>
      <c r="F1" s="364"/>
      <c r="G1" s="364"/>
      <c r="H1" s="364"/>
      <c r="I1" s="97" t="s">
        <v>454</v>
      </c>
    </row>
    <row r="2" spans="1:24" ht="15" thickBot="1" x14ac:dyDescent="0.35">
      <c r="A2" s="167" t="s">
        <v>9</v>
      </c>
      <c r="B2" s="253" t="s">
        <v>362</v>
      </c>
      <c r="C2" s="169"/>
      <c r="D2" s="372" t="s">
        <v>371</v>
      </c>
      <c r="E2" s="372"/>
      <c r="F2" s="372"/>
      <c r="G2" s="372"/>
      <c r="H2" s="373"/>
      <c r="J2" s="1"/>
      <c r="K2" s="2" t="s">
        <v>3</v>
      </c>
      <c r="L2" s="2" t="s">
        <v>4</v>
      </c>
      <c r="M2" s="2" t="s">
        <v>5</v>
      </c>
      <c r="N2" s="3" t="s">
        <v>6</v>
      </c>
      <c r="O2" s="3" t="s">
        <v>399</v>
      </c>
      <c r="P2" s="5" t="s">
        <v>33</v>
      </c>
      <c r="R2" s="17"/>
      <c r="S2" s="17"/>
      <c r="T2" s="17"/>
    </row>
    <row r="3" spans="1:24" ht="15" thickBot="1" x14ac:dyDescent="0.35">
      <c r="A3" s="167" t="s">
        <v>0</v>
      </c>
      <c r="B3" s="173" t="s">
        <v>122</v>
      </c>
      <c r="C3" s="170"/>
      <c r="D3" s="374" t="s">
        <v>372</v>
      </c>
      <c r="E3" s="374"/>
      <c r="F3" s="374"/>
      <c r="G3" s="374"/>
      <c r="H3" s="375"/>
      <c r="J3" s="22" t="s">
        <v>8</v>
      </c>
      <c r="K3" s="15">
        <f>VLOOKUP($B$3,TITULACIONES!$A$2:$P$136,7,FALSE)/10</f>
        <v>4</v>
      </c>
      <c r="L3" s="15">
        <f>VLOOKUP($B$3,TITULACIONES!$A$2:$P$136,8,FALSE)/10</f>
        <v>1</v>
      </c>
      <c r="M3" s="15">
        <f>VLOOKUP($B$3,TITULACIONES!$A$2:$P$136,10,FALSE)/10</f>
        <v>0</v>
      </c>
      <c r="N3" s="15">
        <f>VLOOKUP($B$3,TITULACIONES!$A$2:$P$136,9,FALSE)/10</f>
        <v>1</v>
      </c>
      <c r="O3" s="15" t="s">
        <v>401</v>
      </c>
      <c r="P3" s="25">
        <f>VLOOKUP($B$3,TITULACIONES!$A$2:$P$136,11,FALSE)/10</f>
        <v>6</v>
      </c>
      <c r="S3" s="57"/>
      <c r="T3" s="57"/>
    </row>
    <row r="4" spans="1:24" ht="15" thickBot="1" x14ac:dyDescent="0.35">
      <c r="A4" s="167" t="s">
        <v>1</v>
      </c>
      <c r="B4" s="171" t="str">
        <f>VLOOKUP($B$3,TITULACIONES!$A$2:$P$136,2,FALSE)</f>
        <v>841</v>
      </c>
      <c r="C4" s="353"/>
      <c r="D4" s="350"/>
      <c r="E4" s="350"/>
      <c r="F4" s="350"/>
      <c r="G4" s="350"/>
      <c r="H4" s="351"/>
      <c r="J4" s="23" t="s">
        <v>7</v>
      </c>
      <c r="K4" s="20">
        <f>K3*10-O4</f>
        <v>38</v>
      </c>
      <c r="L4" s="20">
        <f>L3*10</f>
        <v>10</v>
      </c>
      <c r="M4" s="20">
        <f>M3*10</f>
        <v>0</v>
      </c>
      <c r="N4" s="21">
        <f>N3*10</f>
        <v>10</v>
      </c>
      <c r="O4" s="21">
        <v>2</v>
      </c>
      <c r="P4" s="24">
        <f>SUM(K4:O4)</f>
        <v>60</v>
      </c>
      <c r="R4" s="57"/>
      <c r="S4" s="57"/>
      <c r="T4" s="57"/>
    </row>
    <row r="5" spans="1:24" x14ac:dyDescent="0.3">
      <c r="A5" s="167" t="s">
        <v>2</v>
      </c>
      <c r="B5" s="172" t="s">
        <v>370</v>
      </c>
      <c r="C5" s="353"/>
      <c r="D5" s="353"/>
      <c r="E5" s="353"/>
      <c r="F5" s="353"/>
      <c r="G5" s="353"/>
      <c r="H5" s="354"/>
      <c r="L5" s="94" t="s">
        <v>75</v>
      </c>
      <c r="M5" s="94"/>
      <c r="N5" s="94"/>
      <c r="O5" s="94">
        <f>P4*1.5</f>
        <v>90</v>
      </c>
    </row>
    <row r="6" spans="1:24" x14ac:dyDescent="0.3">
      <c r="A6" s="166" t="s">
        <v>248</v>
      </c>
      <c r="B6" s="172" t="str">
        <f>VLOOKUP($B$3,TITULACIONES!$A$2:$P$136,13,FALSE)</f>
        <v>803G-804G-805G</v>
      </c>
      <c r="C6" s="353"/>
      <c r="D6" s="353"/>
      <c r="E6" s="353"/>
      <c r="F6" s="353"/>
      <c r="G6" s="353"/>
      <c r="H6" s="354"/>
      <c r="L6" s="94" t="s">
        <v>76</v>
      </c>
      <c r="M6" s="94"/>
      <c r="N6" s="94"/>
      <c r="O6" s="94">
        <f>P4+O5</f>
        <v>150</v>
      </c>
    </row>
    <row r="7" spans="1:24" x14ac:dyDescent="0.3">
      <c r="A7" s="167" t="s">
        <v>254</v>
      </c>
      <c r="B7" s="172" t="str">
        <f>VLOOKUP($B$3,TITULACIONES!$A$2:$P$136,14,FALSE)</f>
        <v>R109</v>
      </c>
      <c r="C7" s="353"/>
      <c r="D7" s="353"/>
      <c r="E7" s="353"/>
      <c r="F7" s="353"/>
      <c r="G7" s="353"/>
      <c r="H7" s="354"/>
    </row>
    <row r="8" spans="1:24" ht="15" thickBot="1" x14ac:dyDescent="0.35">
      <c r="A8" s="167" t="s">
        <v>253</v>
      </c>
      <c r="B8" s="172" t="str">
        <f>VLOOKUP($B$3,TITULACIONES!$A$2:$P$136,16,FALSE)</f>
        <v>BLANCO BARRERO, JUAN MANUEL</v>
      </c>
      <c r="C8" s="353"/>
      <c r="D8" s="353"/>
      <c r="E8" s="353"/>
      <c r="F8" s="353"/>
      <c r="G8" s="353"/>
      <c r="H8" s="354"/>
      <c r="J8" s="144" t="s">
        <v>85</v>
      </c>
      <c r="K8" s="144"/>
      <c r="L8" s="144"/>
      <c r="M8" s="144"/>
      <c r="N8" s="144"/>
      <c r="O8" s="145">
        <f>O6/19</f>
        <v>7.8947368421052628</v>
      </c>
    </row>
    <row r="9" spans="1:24" ht="15" thickBot="1" x14ac:dyDescent="0.35">
      <c r="A9" s="167"/>
      <c r="B9" s="174"/>
      <c r="C9" s="356"/>
      <c r="D9" s="356"/>
      <c r="E9" s="356"/>
      <c r="F9" s="356"/>
      <c r="G9" s="356"/>
      <c r="H9" s="357"/>
      <c r="S9" s="358" t="s">
        <v>54</v>
      </c>
      <c r="T9" s="359"/>
      <c r="U9" s="360"/>
    </row>
    <row r="10" spans="1:24" ht="24" customHeight="1" thickBot="1" x14ac:dyDescent="0.35">
      <c r="S10" s="361"/>
      <c r="T10" s="362"/>
      <c r="U10" s="363"/>
    </row>
    <row r="11" spans="1:24" ht="70.95" customHeight="1" thickBot="1" x14ac:dyDescent="0.35">
      <c r="A11" s="77" t="s">
        <v>402</v>
      </c>
      <c r="B11" s="343" t="s">
        <v>30</v>
      </c>
      <c r="C11" s="344"/>
      <c r="D11" s="344"/>
      <c r="E11" s="344"/>
      <c r="F11" s="344"/>
      <c r="G11" s="345"/>
      <c r="H11" s="79" t="s">
        <v>32</v>
      </c>
      <c r="I11" s="16" t="s">
        <v>34</v>
      </c>
      <c r="J11" s="79" t="s">
        <v>10</v>
      </c>
      <c r="K11" s="14" t="s">
        <v>11</v>
      </c>
      <c r="L11" s="79" t="s">
        <v>12</v>
      </c>
      <c r="M11" s="14" t="s">
        <v>13</v>
      </c>
      <c r="N11" s="14" t="s">
        <v>57</v>
      </c>
      <c r="O11" s="79" t="s">
        <v>73</v>
      </c>
      <c r="P11" s="110"/>
      <c r="Q11" s="111" t="s">
        <v>74</v>
      </c>
      <c r="R11" s="109"/>
      <c r="S11" s="80" t="s">
        <v>58</v>
      </c>
      <c r="T11" s="56" t="s">
        <v>59</v>
      </c>
      <c r="U11" s="80" t="s">
        <v>60</v>
      </c>
      <c r="V11" s="107" t="s">
        <v>83</v>
      </c>
      <c r="W11" s="126" t="s">
        <v>55</v>
      </c>
      <c r="X11" s="67"/>
    </row>
    <row r="12" spans="1:24" ht="27.75" customHeight="1" thickBot="1" x14ac:dyDescent="0.35">
      <c r="A12" s="82" t="s">
        <v>368</v>
      </c>
      <c r="B12" s="154" t="s">
        <v>97</v>
      </c>
      <c r="C12" s="154" t="s">
        <v>92</v>
      </c>
      <c r="D12" s="154" t="s">
        <v>93</v>
      </c>
      <c r="E12" s="154" t="s">
        <v>94</v>
      </c>
      <c r="F12" s="154" t="s">
        <v>95</v>
      </c>
      <c r="G12" s="154" t="s">
        <v>96</v>
      </c>
      <c r="H12" s="78"/>
      <c r="I12" s="85"/>
      <c r="J12" s="257"/>
      <c r="K12" s="259"/>
      <c r="L12" s="257"/>
      <c r="M12" s="259"/>
      <c r="N12" s="259"/>
      <c r="O12" s="257"/>
      <c r="P12" s="90" t="s">
        <v>72</v>
      </c>
      <c r="Q12" s="91" t="s">
        <v>86</v>
      </c>
      <c r="R12" s="88" t="s">
        <v>33</v>
      </c>
      <c r="S12" s="83"/>
      <c r="T12" s="89"/>
      <c r="U12" s="83"/>
      <c r="V12" s="317"/>
      <c r="W12" s="127"/>
      <c r="X12" s="67"/>
    </row>
    <row r="13" spans="1:24" x14ac:dyDescent="0.3">
      <c r="A13" s="95" t="s">
        <v>31</v>
      </c>
      <c r="B13" s="95" t="s">
        <v>426</v>
      </c>
      <c r="C13" s="150"/>
      <c r="D13" s="273"/>
      <c r="E13" s="273"/>
      <c r="F13" s="273"/>
      <c r="G13" s="273"/>
      <c r="H13" s="95">
        <v>20</v>
      </c>
      <c r="I13" s="95">
        <v>1</v>
      </c>
      <c r="J13" s="306"/>
      <c r="K13" s="307"/>
      <c r="L13" s="307"/>
      <c r="M13" s="307"/>
      <c r="N13" s="308"/>
      <c r="O13" s="320">
        <f t="shared" ref="O13:O28" si="0">SUM(J13:N13)</f>
        <v>0</v>
      </c>
      <c r="P13" s="308"/>
      <c r="Q13" s="307"/>
      <c r="R13" s="320">
        <f>P13+Q13</f>
        <v>0</v>
      </c>
      <c r="S13" s="120"/>
      <c r="T13" s="121"/>
      <c r="U13" s="311"/>
      <c r="V13" s="318">
        <f>O13+R13</f>
        <v>0</v>
      </c>
      <c r="W13" s="313"/>
      <c r="X13" s="67"/>
    </row>
    <row r="14" spans="1:24" x14ac:dyDescent="0.3">
      <c r="A14" s="61" t="s">
        <v>31</v>
      </c>
      <c r="B14" s="98" t="s">
        <v>427</v>
      </c>
      <c r="C14" s="151"/>
      <c r="D14" s="151"/>
      <c r="E14" s="151"/>
      <c r="F14" s="151"/>
      <c r="G14" s="161"/>
      <c r="H14" s="101">
        <v>21</v>
      </c>
      <c r="I14" s="101">
        <v>2</v>
      </c>
      <c r="J14" s="132"/>
      <c r="K14" s="113"/>
      <c r="L14" s="113"/>
      <c r="M14" s="113"/>
      <c r="N14" s="115"/>
      <c r="O14" s="309">
        <f t="shared" si="0"/>
        <v>0</v>
      </c>
      <c r="P14" s="114"/>
      <c r="Q14" s="114"/>
      <c r="R14" s="309">
        <f t="shared" ref="R14:R30" si="1">P14+Q14</f>
        <v>0</v>
      </c>
      <c r="S14" s="122"/>
      <c r="T14" s="123"/>
      <c r="U14" s="124"/>
      <c r="V14" s="319">
        <f t="shared" ref="V14:V31" si="2">O14+R14</f>
        <v>0</v>
      </c>
      <c r="W14" s="314"/>
      <c r="X14" s="67"/>
    </row>
    <row r="15" spans="1:24" x14ac:dyDescent="0.3">
      <c r="A15" s="61" t="s">
        <v>31</v>
      </c>
      <c r="B15" s="98" t="s">
        <v>428</v>
      </c>
      <c r="C15" s="151"/>
      <c r="D15" s="151"/>
      <c r="E15" s="151"/>
      <c r="F15" s="151"/>
      <c r="G15" s="60"/>
      <c r="H15" s="325">
        <v>22</v>
      </c>
      <c r="I15" s="325">
        <v>3</v>
      </c>
      <c r="J15" s="303"/>
      <c r="K15" s="304"/>
      <c r="L15" s="304"/>
      <c r="M15" s="304"/>
      <c r="N15" s="305"/>
      <c r="O15" s="302">
        <f t="shared" si="0"/>
        <v>0</v>
      </c>
      <c r="P15" s="305"/>
      <c r="Q15" s="304"/>
      <c r="R15" s="302">
        <f t="shared" si="1"/>
        <v>0</v>
      </c>
      <c r="S15" s="122"/>
      <c r="T15" s="123"/>
      <c r="U15" s="124"/>
      <c r="V15" s="319">
        <f t="shared" si="2"/>
        <v>0</v>
      </c>
      <c r="W15" s="314"/>
      <c r="X15" s="67"/>
    </row>
    <row r="16" spans="1:24" x14ac:dyDescent="0.3">
      <c r="A16" s="61" t="s">
        <v>31</v>
      </c>
      <c r="B16" s="98" t="s">
        <v>429</v>
      </c>
      <c r="C16" s="151"/>
      <c r="D16" s="151"/>
      <c r="E16" s="151"/>
      <c r="F16" s="151"/>
      <c r="G16" s="161"/>
      <c r="H16" s="101">
        <v>23</v>
      </c>
      <c r="I16" s="60">
        <v>4</v>
      </c>
      <c r="J16" s="132"/>
      <c r="K16" s="113"/>
      <c r="L16" s="113"/>
      <c r="M16" s="113"/>
      <c r="N16" s="115"/>
      <c r="O16" s="309">
        <f t="shared" si="0"/>
        <v>0</v>
      </c>
      <c r="P16" s="114"/>
      <c r="Q16" s="114"/>
      <c r="R16" s="309">
        <f t="shared" si="1"/>
        <v>0</v>
      </c>
      <c r="S16" s="321"/>
      <c r="T16" s="322"/>
      <c r="U16" s="323"/>
      <c r="V16" s="324">
        <f t="shared" si="2"/>
        <v>0</v>
      </c>
      <c r="W16" s="314"/>
      <c r="X16" s="67"/>
    </row>
    <row r="17" spans="1:24" x14ac:dyDescent="0.3">
      <c r="A17" s="61" t="s">
        <v>31</v>
      </c>
      <c r="B17" s="98" t="s">
        <v>430</v>
      </c>
      <c r="C17" s="151"/>
      <c r="D17" s="151"/>
      <c r="E17" s="151"/>
      <c r="F17" s="151"/>
      <c r="G17" s="161"/>
      <c r="H17" s="101">
        <v>24</v>
      </c>
      <c r="I17" s="60">
        <v>5</v>
      </c>
      <c r="J17" s="132"/>
      <c r="K17" s="113"/>
      <c r="L17" s="113"/>
      <c r="M17" s="113"/>
      <c r="N17" s="115"/>
      <c r="O17" s="309">
        <f t="shared" si="0"/>
        <v>0</v>
      </c>
      <c r="P17" s="114"/>
      <c r="Q17" s="114"/>
      <c r="R17" s="309">
        <f t="shared" si="1"/>
        <v>0</v>
      </c>
      <c r="S17" s="122"/>
      <c r="T17" s="123"/>
      <c r="U17" s="124"/>
      <c r="V17" s="319">
        <f t="shared" si="2"/>
        <v>0</v>
      </c>
      <c r="W17" s="314"/>
      <c r="X17" s="67"/>
    </row>
    <row r="18" spans="1:24" x14ac:dyDescent="0.3">
      <c r="A18" s="61" t="s">
        <v>31</v>
      </c>
      <c r="B18" s="98" t="s">
        <v>431</v>
      </c>
      <c r="C18" s="151"/>
      <c r="D18" s="151"/>
      <c r="E18" s="151"/>
      <c r="F18" s="151"/>
      <c r="G18" s="161"/>
      <c r="H18" s="101">
        <v>25</v>
      </c>
      <c r="I18" s="60">
        <v>6</v>
      </c>
      <c r="J18" s="132"/>
      <c r="K18" s="113"/>
      <c r="L18" s="113"/>
      <c r="M18" s="113"/>
      <c r="N18" s="115"/>
      <c r="O18" s="309">
        <f t="shared" si="0"/>
        <v>0</v>
      </c>
      <c r="P18" s="292"/>
      <c r="Q18" s="113"/>
      <c r="R18" s="309">
        <f t="shared" si="1"/>
        <v>0</v>
      </c>
      <c r="S18" s="122"/>
      <c r="T18" s="123"/>
      <c r="U18" s="124"/>
      <c r="V18" s="319">
        <f t="shared" si="2"/>
        <v>0</v>
      </c>
      <c r="W18" s="314"/>
      <c r="X18" s="67"/>
    </row>
    <row r="19" spans="1:24" x14ac:dyDescent="0.3">
      <c r="A19" s="95" t="s">
        <v>433</v>
      </c>
      <c r="B19" s="184" t="s">
        <v>432</v>
      </c>
      <c r="C19" s="273"/>
      <c r="D19" s="273"/>
      <c r="E19" s="273"/>
      <c r="F19" s="150"/>
      <c r="G19" s="153"/>
      <c r="H19" s="95">
        <v>26</v>
      </c>
      <c r="I19" s="95">
        <v>8</v>
      </c>
      <c r="J19" s="306"/>
      <c r="K19" s="307"/>
      <c r="L19" s="307"/>
      <c r="M19" s="307"/>
      <c r="N19" s="308"/>
      <c r="O19" s="320">
        <f t="shared" si="0"/>
        <v>0</v>
      </c>
      <c r="P19" s="308"/>
      <c r="Q19" s="307"/>
      <c r="R19" s="320">
        <f t="shared" si="1"/>
        <v>0</v>
      </c>
      <c r="S19" s="122"/>
      <c r="T19" s="123"/>
      <c r="U19" s="124"/>
      <c r="V19" s="319">
        <f t="shared" si="2"/>
        <v>0</v>
      </c>
      <c r="W19" s="314"/>
      <c r="X19" s="67"/>
    </row>
    <row r="20" spans="1:24" x14ac:dyDescent="0.3">
      <c r="A20" s="285" t="s">
        <v>77</v>
      </c>
      <c r="B20" s="96" t="s">
        <v>434</v>
      </c>
      <c r="C20" s="150"/>
      <c r="D20" s="163"/>
      <c r="E20" s="163"/>
      <c r="F20" s="163"/>
      <c r="G20" s="164"/>
      <c r="H20" s="162">
        <v>27</v>
      </c>
      <c r="I20" s="96"/>
      <c r="J20" s="326"/>
      <c r="K20" s="185"/>
      <c r="L20" s="185"/>
      <c r="M20" s="185"/>
      <c r="N20" s="186"/>
      <c r="O20" s="327">
        <v>0</v>
      </c>
      <c r="P20" s="186"/>
      <c r="Q20" s="185"/>
      <c r="R20" s="327">
        <f t="shared" ref="R20" si="3">P20+Q20</f>
        <v>0</v>
      </c>
      <c r="S20" s="122"/>
      <c r="T20" s="123"/>
      <c r="U20" s="124"/>
      <c r="V20" s="319">
        <f t="shared" si="2"/>
        <v>0</v>
      </c>
      <c r="W20" s="314"/>
      <c r="X20" s="67"/>
    </row>
    <row r="21" spans="1:24" x14ac:dyDescent="0.3">
      <c r="A21" s="61" t="s">
        <v>31</v>
      </c>
      <c r="B21" s="151" t="s">
        <v>435</v>
      </c>
      <c r="C21" s="151"/>
      <c r="D21" s="151"/>
      <c r="E21" s="151"/>
      <c r="F21" s="151"/>
      <c r="G21" s="161"/>
      <c r="H21" s="60">
        <v>28</v>
      </c>
      <c r="I21" s="60">
        <v>9</v>
      </c>
      <c r="J21" s="296"/>
      <c r="K21" s="112"/>
      <c r="L21" s="112"/>
      <c r="M21" s="112"/>
      <c r="N21" s="183"/>
      <c r="O21" s="302">
        <f t="shared" si="0"/>
        <v>0</v>
      </c>
      <c r="P21" s="180"/>
      <c r="Q21" s="112"/>
      <c r="R21" s="302">
        <f t="shared" si="1"/>
        <v>0</v>
      </c>
      <c r="S21" s="321"/>
      <c r="T21" s="322"/>
      <c r="U21" s="323"/>
      <c r="V21" s="324">
        <f t="shared" si="2"/>
        <v>0</v>
      </c>
      <c r="W21" s="314"/>
      <c r="X21" s="67"/>
    </row>
    <row r="22" spans="1:24" x14ac:dyDescent="0.3">
      <c r="A22" s="61" t="s">
        <v>31</v>
      </c>
      <c r="B22" s="151" t="s">
        <v>436</v>
      </c>
      <c r="C22" s="151"/>
      <c r="D22" s="151"/>
      <c r="E22" s="151"/>
      <c r="F22" s="151"/>
      <c r="G22" s="161"/>
      <c r="H22" s="60">
        <v>29</v>
      </c>
      <c r="I22" s="60">
        <v>10</v>
      </c>
      <c r="J22" s="296"/>
      <c r="K22" s="112"/>
      <c r="L22" s="112"/>
      <c r="M22" s="112"/>
      <c r="N22" s="183"/>
      <c r="O22" s="302">
        <f t="shared" si="0"/>
        <v>0</v>
      </c>
      <c r="P22" s="180"/>
      <c r="Q22" s="112"/>
      <c r="R22" s="302">
        <f t="shared" si="1"/>
        <v>0</v>
      </c>
      <c r="S22" s="321"/>
      <c r="T22" s="322"/>
      <c r="U22" s="323"/>
      <c r="V22" s="324">
        <f t="shared" si="2"/>
        <v>0</v>
      </c>
      <c r="W22" s="314"/>
      <c r="X22" s="67"/>
    </row>
    <row r="23" spans="1:24" x14ac:dyDescent="0.3">
      <c r="A23" s="61" t="s">
        <v>31</v>
      </c>
      <c r="B23" s="151" t="s">
        <v>437</v>
      </c>
      <c r="C23" s="151"/>
      <c r="D23" s="151"/>
      <c r="E23" s="151"/>
      <c r="F23" s="151"/>
      <c r="G23" s="161"/>
      <c r="H23" s="60">
        <v>30</v>
      </c>
      <c r="I23" s="60">
        <v>11</v>
      </c>
      <c r="J23" s="296"/>
      <c r="K23" s="112"/>
      <c r="L23" s="112"/>
      <c r="M23" s="112"/>
      <c r="N23" s="183"/>
      <c r="O23" s="302">
        <f t="shared" ref="O23" si="4">SUM(J23:N23)</f>
        <v>0</v>
      </c>
      <c r="P23" s="180"/>
      <c r="Q23" s="112"/>
      <c r="R23" s="302">
        <f t="shared" ref="R23" si="5">P23+Q23</f>
        <v>0</v>
      </c>
      <c r="S23" s="321"/>
      <c r="T23" s="322"/>
      <c r="U23" s="323"/>
      <c r="V23" s="324">
        <f t="shared" si="2"/>
        <v>0</v>
      </c>
      <c r="W23" s="314"/>
      <c r="X23" s="67"/>
    </row>
    <row r="24" spans="1:24" ht="14.4" customHeight="1" x14ac:dyDescent="0.3">
      <c r="A24" s="61" t="s">
        <v>31</v>
      </c>
      <c r="B24" s="151" t="s">
        <v>438</v>
      </c>
      <c r="C24" s="151"/>
      <c r="D24" s="151"/>
      <c r="E24" s="151"/>
      <c r="F24" s="151"/>
      <c r="G24" s="161"/>
      <c r="H24" s="60">
        <v>31</v>
      </c>
      <c r="I24" s="60">
        <v>12</v>
      </c>
      <c r="J24" s="296"/>
      <c r="K24" s="112"/>
      <c r="L24" s="112"/>
      <c r="M24" s="112"/>
      <c r="N24" s="183"/>
      <c r="O24" s="302">
        <f t="shared" si="0"/>
        <v>0</v>
      </c>
      <c r="P24" s="180"/>
      <c r="Q24" s="112"/>
      <c r="R24" s="302">
        <f t="shared" si="1"/>
        <v>0</v>
      </c>
      <c r="S24" s="122"/>
      <c r="T24" s="123"/>
      <c r="U24" s="124"/>
      <c r="V24" s="324">
        <f t="shared" si="2"/>
        <v>0</v>
      </c>
      <c r="W24" s="314"/>
      <c r="X24" s="67"/>
    </row>
    <row r="25" spans="1:24" x14ac:dyDescent="0.3">
      <c r="A25" s="95" t="s">
        <v>440</v>
      </c>
      <c r="B25" s="184" t="s">
        <v>439</v>
      </c>
      <c r="C25" s="273"/>
      <c r="D25" s="273"/>
      <c r="E25" s="273"/>
      <c r="F25" s="273"/>
      <c r="G25" s="153"/>
      <c r="H25" s="95">
        <v>32</v>
      </c>
      <c r="I25" s="95">
        <v>13</v>
      </c>
      <c r="J25" s="306"/>
      <c r="K25" s="307"/>
      <c r="L25" s="307"/>
      <c r="M25" s="307"/>
      <c r="N25" s="308"/>
      <c r="O25" s="320">
        <f t="shared" si="0"/>
        <v>0</v>
      </c>
      <c r="P25" s="308"/>
      <c r="Q25" s="307"/>
      <c r="R25" s="320">
        <f t="shared" si="1"/>
        <v>0</v>
      </c>
      <c r="S25" s="321"/>
      <c r="T25" s="322"/>
      <c r="U25" s="323"/>
      <c r="V25" s="324">
        <f t="shared" si="2"/>
        <v>0</v>
      </c>
      <c r="W25" s="314"/>
      <c r="X25" s="67"/>
    </row>
    <row r="26" spans="1:24" ht="14.4" customHeight="1" x14ac:dyDescent="0.3">
      <c r="A26" s="61" t="s">
        <v>31</v>
      </c>
      <c r="B26" s="151" t="s">
        <v>446</v>
      </c>
      <c r="C26" s="151"/>
      <c r="D26" s="151"/>
      <c r="E26" s="151"/>
      <c r="F26" s="151"/>
      <c r="G26" s="161"/>
      <c r="H26" s="60">
        <v>33</v>
      </c>
      <c r="I26" s="60">
        <v>14</v>
      </c>
      <c r="J26" s="296"/>
      <c r="K26" s="112"/>
      <c r="L26" s="112"/>
      <c r="M26" s="112"/>
      <c r="N26" s="183"/>
      <c r="O26" s="302">
        <f t="shared" si="0"/>
        <v>0</v>
      </c>
      <c r="P26" s="180"/>
      <c r="Q26" s="112"/>
      <c r="R26" s="302">
        <f t="shared" si="1"/>
        <v>0</v>
      </c>
      <c r="S26" s="122"/>
      <c r="T26" s="123"/>
      <c r="U26" s="124"/>
      <c r="V26" s="319">
        <f t="shared" si="2"/>
        <v>0</v>
      </c>
      <c r="W26" s="314"/>
      <c r="X26" s="67"/>
    </row>
    <row r="27" spans="1:24" ht="14.4" customHeight="1" x14ac:dyDescent="0.3">
      <c r="A27" s="61" t="s">
        <v>31</v>
      </c>
      <c r="B27" s="151" t="s">
        <v>441</v>
      </c>
      <c r="C27" s="151"/>
      <c r="D27" s="151"/>
      <c r="E27" s="151"/>
      <c r="F27" s="151"/>
      <c r="G27" s="161"/>
      <c r="H27" s="60">
        <v>34</v>
      </c>
      <c r="I27" s="60">
        <v>15</v>
      </c>
      <c r="J27" s="296"/>
      <c r="K27" s="112"/>
      <c r="L27" s="112"/>
      <c r="M27" s="112"/>
      <c r="N27" s="183"/>
      <c r="O27" s="302">
        <f t="shared" ref="O27" si="6">SUM(J27:N27)</f>
        <v>0</v>
      </c>
      <c r="P27" s="180"/>
      <c r="Q27" s="112"/>
      <c r="R27" s="302">
        <f t="shared" ref="R27" si="7">P27+Q27</f>
        <v>0</v>
      </c>
      <c r="S27" s="122"/>
      <c r="T27" s="123"/>
      <c r="U27" s="124"/>
      <c r="V27" s="319">
        <f t="shared" ref="V27" si="8">O27+R27</f>
        <v>0</v>
      </c>
      <c r="W27" s="315"/>
      <c r="X27" s="67"/>
    </row>
    <row r="28" spans="1:24" ht="14.4" customHeight="1" x14ac:dyDescent="0.3">
      <c r="A28" s="61" t="s">
        <v>31</v>
      </c>
      <c r="B28" s="151" t="s">
        <v>449</v>
      </c>
      <c r="C28" s="148"/>
      <c r="D28" s="151"/>
      <c r="E28" s="151"/>
      <c r="F28" s="151"/>
      <c r="G28" s="161"/>
      <c r="H28" s="325">
        <v>35</v>
      </c>
      <c r="I28" s="325">
        <v>16</v>
      </c>
      <c r="J28" s="303"/>
      <c r="K28" s="304"/>
      <c r="L28" s="304"/>
      <c r="M28" s="304"/>
      <c r="N28" s="305"/>
      <c r="O28" s="302">
        <f t="shared" si="0"/>
        <v>0</v>
      </c>
      <c r="P28" s="305"/>
      <c r="Q28" s="304"/>
      <c r="R28" s="302">
        <f t="shared" si="1"/>
        <v>0</v>
      </c>
      <c r="S28" s="124"/>
      <c r="T28" s="123"/>
      <c r="U28" s="124"/>
      <c r="V28" s="319">
        <f t="shared" si="2"/>
        <v>0</v>
      </c>
      <c r="W28" s="315"/>
      <c r="X28" s="67"/>
    </row>
    <row r="29" spans="1:24" ht="15" thickBot="1" x14ac:dyDescent="0.35">
      <c r="A29" s="285" t="s">
        <v>425</v>
      </c>
      <c r="B29" s="96" t="s">
        <v>448</v>
      </c>
      <c r="C29" s="163"/>
      <c r="D29" s="163"/>
      <c r="E29" s="153"/>
      <c r="F29" s="163"/>
      <c r="G29" s="153"/>
      <c r="H29" s="162">
        <v>36</v>
      </c>
      <c r="I29" s="96"/>
      <c r="J29" s="326"/>
      <c r="K29" s="185"/>
      <c r="L29" s="185"/>
      <c r="M29" s="185"/>
      <c r="N29" s="186"/>
      <c r="O29" s="327">
        <v>0</v>
      </c>
      <c r="P29" s="186"/>
      <c r="Q29" s="185"/>
      <c r="R29" s="327">
        <f t="shared" si="1"/>
        <v>0</v>
      </c>
      <c r="S29" s="321"/>
      <c r="T29" s="322"/>
      <c r="U29" s="323"/>
      <c r="V29" s="324">
        <f t="shared" si="2"/>
        <v>0</v>
      </c>
      <c r="W29" s="314"/>
      <c r="X29" s="67"/>
    </row>
    <row r="30" spans="1:24" ht="15" thickBot="1" x14ac:dyDescent="0.35">
      <c r="A30" s="293" t="s">
        <v>423</v>
      </c>
      <c r="B30" s="59" t="s">
        <v>447</v>
      </c>
      <c r="C30" s="59"/>
      <c r="D30" s="59"/>
      <c r="E30" s="59"/>
      <c r="F30" s="59"/>
      <c r="G30" s="59"/>
      <c r="H30" s="62" t="s">
        <v>424</v>
      </c>
      <c r="I30" s="59">
        <v>17</v>
      </c>
      <c r="J30" s="297"/>
      <c r="K30" s="298"/>
      <c r="L30" s="298"/>
      <c r="M30" s="298"/>
      <c r="N30" s="299"/>
      <c r="O30" s="310">
        <f>O4</f>
        <v>2</v>
      </c>
      <c r="P30" s="119"/>
      <c r="Q30" s="119"/>
      <c r="R30" s="310">
        <f t="shared" si="1"/>
        <v>0</v>
      </c>
      <c r="S30" s="118"/>
      <c r="T30" s="125"/>
      <c r="U30" s="312"/>
      <c r="V30" s="310">
        <f t="shared" si="2"/>
        <v>2</v>
      </c>
      <c r="W30" s="316"/>
      <c r="X30" s="67"/>
    </row>
    <row r="31" spans="1:24" ht="15" thickBot="1" x14ac:dyDescent="0.35">
      <c r="A31" s="67"/>
      <c r="B31" s="67"/>
      <c r="C31" s="152"/>
      <c r="D31" s="152"/>
      <c r="E31" s="152"/>
      <c r="F31" s="152"/>
      <c r="G31" s="152"/>
      <c r="H31" s="378" t="s">
        <v>61</v>
      </c>
      <c r="I31" s="379"/>
      <c r="J31" s="301">
        <f>SUM(J13:J29)</f>
        <v>0</v>
      </c>
      <c r="K31" s="301">
        <f>SUM(K13:K29)</f>
        <v>0</v>
      </c>
      <c r="L31" s="301">
        <f>SUM(L13:L29)</f>
        <v>0</v>
      </c>
      <c r="M31" s="301">
        <f>SUM(M13:M29)</f>
        <v>0</v>
      </c>
      <c r="N31" s="64">
        <f>SUM(N13:N30)</f>
        <v>0</v>
      </c>
      <c r="O31" s="294">
        <f>SUM(O13:O30)</f>
        <v>2</v>
      </c>
      <c r="P31" s="93">
        <f>SUM(P13:P30)</f>
        <v>0</v>
      </c>
      <c r="Q31" s="64">
        <f>SUM(Q13:Q30)</f>
        <v>0</v>
      </c>
      <c r="R31" s="294">
        <f>SUM(R13:R30)</f>
        <v>0</v>
      </c>
      <c r="S31" s="156"/>
      <c r="T31" s="64">
        <f>SUM(T13:T29)</f>
        <v>0</v>
      </c>
      <c r="U31" s="157"/>
      <c r="V31" s="294">
        <f t="shared" si="2"/>
        <v>2</v>
      </c>
      <c r="W31" s="67"/>
      <c r="X31" s="67"/>
    </row>
    <row r="32" spans="1:24" ht="15" thickBot="1" x14ac:dyDescent="0.35">
      <c r="A32" s="67"/>
      <c r="B32" s="67"/>
      <c r="C32" s="152"/>
      <c r="D32" s="152"/>
      <c r="E32" s="152"/>
      <c r="F32" s="152"/>
      <c r="G32" s="152"/>
      <c r="H32" s="376" t="s">
        <v>35</v>
      </c>
      <c r="I32" s="377"/>
      <c r="J32" s="65">
        <f>K4-J31</f>
        <v>38</v>
      </c>
      <c r="K32" s="65">
        <f>L4-K31</f>
        <v>10</v>
      </c>
      <c r="L32" s="65">
        <f>M4-L31</f>
        <v>0</v>
      </c>
      <c r="M32" s="300">
        <f>N4-M31</f>
        <v>10</v>
      </c>
      <c r="N32" s="92"/>
      <c r="O32" s="300">
        <f>P4-O31</f>
        <v>58</v>
      </c>
      <c r="P32" s="155"/>
      <c r="Q32" s="155"/>
      <c r="R32" s="66">
        <f>P4*1.5-R31</f>
        <v>90</v>
      </c>
      <c r="S32" s="155"/>
      <c r="T32" s="155"/>
      <c r="U32" s="155"/>
      <c r="V32" s="66">
        <f>P4*2.5-V31</f>
        <v>148</v>
      </c>
      <c r="W32" s="67"/>
      <c r="X32" s="67"/>
    </row>
    <row r="33" spans="1:17" x14ac:dyDescent="0.3">
      <c r="C33" s="67"/>
      <c r="D33" s="67"/>
      <c r="E33" s="67"/>
      <c r="F33" s="67"/>
      <c r="G33" s="67"/>
      <c r="H33" s="106"/>
      <c r="P33" s="18"/>
      <c r="Q33" s="18"/>
    </row>
    <row r="34" spans="1:17" s="18" customFormat="1" x14ac:dyDescent="0.3">
      <c r="C34" s="67"/>
      <c r="D34" s="67"/>
      <c r="E34" s="67"/>
      <c r="F34" s="67"/>
      <c r="G34" s="67"/>
      <c r="H34" s="19"/>
    </row>
    <row r="35" spans="1:17" s="18" customFormat="1" x14ac:dyDescent="0.3">
      <c r="C35"/>
      <c r="D35"/>
      <c r="E35"/>
      <c r="F35"/>
      <c r="G35"/>
      <c r="H35" s="19"/>
    </row>
    <row r="36" spans="1:17" x14ac:dyDescent="0.3">
      <c r="A36" s="17"/>
      <c r="B36" s="19"/>
      <c r="C36" s="18"/>
      <c r="D36" s="18"/>
      <c r="E36" s="18"/>
      <c r="F36" s="18"/>
      <c r="G36" s="18"/>
    </row>
    <row r="37" spans="1:17" x14ac:dyDescent="0.3">
      <c r="A37" s="17"/>
      <c r="B37" s="19"/>
      <c r="C37" s="18"/>
      <c r="D37" s="18"/>
      <c r="E37" s="18"/>
      <c r="F37" s="18"/>
      <c r="G37" s="18"/>
    </row>
    <row r="38" spans="1:17" x14ac:dyDescent="0.3">
      <c r="A38" s="54"/>
      <c r="B38" s="54"/>
      <c r="C38" s="19"/>
      <c r="D38" s="19"/>
      <c r="E38" s="19"/>
      <c r="F38" s="19"/>
      <c r="G38" s="19"/>
    </row>
    <row r="39" spans="1:17" x14ac:dyDescent="0.3">
      <c r="A39" s="19"/>
      <c r="B39" s="69"/>
      <c r="C39" s="19"/>
      <c r="D39" s="19"/>
      <c r="E39" s="19"/>
      <c r="F39" s="19"/>
      <c r="G39" s="19"/>
    </row>
    <row r="40" spans="1:17" x14ac:dyDescent="0.3">
      <c r="A40" s="19"/>
      <c r="B40" s="19"/>
      <c r="C40" s="54"/>
      <c r="D40" s="54"/>
      <c r="E40" s="54"/>
      <c r="F40" s="54"/>
      <c r="G40" s="54"/>
      <c r="K40" s="68"/>
    </row>
    <row r="41" spans="1:17" x14ac:dyDescent="0.3">
      <c r="A41" s="54"/>
      <c r="B41" s="19"/>
      <c r="C41" s="69"/>
      <c r="D41" s="69"/>
      <c r="E41" s="69"/>
      <c r="F41" s="69"/>
      <c r="G41" s="69"/>
      <c r="K41" s="70"/>
    </row>
    <row r="42" spans="1:17" x14ac:dyDescent="0.3">
      <c r="A42" s="19"/>
      <c r="B42" s="19"/>
      <c r="C42" s="19"/>
      <c r="D42" s="19"/>
      <c r="E42" s="19"/>
      <c r="F42" s="19"/>
      <c r="G42" s="19"/>
      <c r="K42" s="70"/>
    </row>
    <row r="43" spans="1:17" x14ac:dyDescent="0.3">
      <c r="A43" s="19"/>
      <c r="B43" s="54"/>
      <c r="C43" s="19"/>
      <c r="D43" s="19"/>
      <c r="E43" s="19"/>
      <c r="F43" s="19"/>
      <c r="G43" s="19"/>
    </row>
    <row r="44" spans="1:17" x14ac:dyDescent="0.3">
      <c r="A44" s="19"/>
      <c r="B44" s="57"/>
      <c r="C44" s="19"/>
      <c r="D44" s="19"/>
      <c r="E44" s="19"/>
      <c r="F44" s="19"/>
      <c r="G44" s="19"/>
      <c r="K44" s="57"/>
    </row>
    <row r="45" spans="1:17" x14ac:dyDescent="0.3">
      <c r="A45" s="19"/>
      <c r="B45" s="54"/>
      <c r="C45" s="54"/>
      <c r="D45" s="54"/>
      <c r="E45" s="54"/>
      <c r="F45" s="54"/>
      <c r="G45" s="54"/>
    </row>
    <row r="46" spans="1:17" ht="15" thickBot="1" x14ac:dyDescent="0.35">
      <c r="A46" s="54"/>
      <c r="B46" s="54"/>
      <c r="C46" s="57"/>
      <c r="D46" s="57"/>
      <c r="E46" s="57"/>
      <c r="F46" s="57"/>
      <c r="G46" s="57"/>
    </row>
    <row r="47" spans="1:17" ht="16.2" thickBot="1" x14ac:dyDescent="0.35">
      <c r="A47" s="73" t="s">
        <v>65</v>
      </c>
      <c r="B47" s="73" t="s">
        <v>64</v>
      </c>
      <c r="C47" s="346"/>
      <c r="D47" s="347"/>
      <c r="E47" s="347"/>
      <c r="F47" s="347"/>
      <c r="G47" s="348"/>
      <c r="H47" s="165" t="s">
        <v>63</v>
      </c>
      <c r="I47" s="71" t="s">
        <v>62</v>
      </c>
    </row>
    <row r="48" spans="1:17" ht="15" thickBot="1" x14ac:dyDescent="0.35">
      <c r="A48" s="105" t="s">
        <v>82</v>
      </c>
      <c r="B48" s="76" t="s">
        <v>67</v>
      </c>
      <c r="C48" s="365"/>
      <c r="D48" s="366"/>
      <c r="E48" s="366"/>
      <c r="F48" s="366"/>
      <c r="G48" s="367"/>
      <c r="H48" s="75">
        <v>40422</v>
      </c>
      <c r="I48" s="74" t="s">
        <v>68</v>
      </c>
    </row>
    <row r="49" spans="1:9" ht="15" thickBot="1" x14ac:dyDescent="0.35">
      <c r="A49" s="76" t="s">
        <v>69</v>
      </c>
      <c r="B49" s="76" t="s">
        <v>66</v>
      </c>
      <c r="C49" s="365"/>
      <c r="D49" s="366"/>
      <c r="E49" s="366"/>
      <c r="F49" s="366"/>
      <c r="G49" s="367"/>
      <c r="H49" s="75" t="s">
        <v>70</v>
      </c>
      <c r="I49" s="74" t="s">
        <v>71</v>
      </c>
    </row>
    <row r="50" spans="1:9" ht="15" thickBot="1" x14ac:dyDescent="0.35">
      <c r="A50" s="105" t="s">
        <v>82</v>
      </c>
      <c r="B50" s="105" t="s">
        <v>90</v>
      </c>
      <c r="C50" s="365"/>
      <c r="D50" s="366"/>
      <c r="E50" s="366"/>
      <c r="F50" s="366"/>
      <c r="G50" s="367"/>
      <c r="H50" s="146">
        <v>42536</v>
      </c>
      <c r="I50" s="147" t="s">
        <v>91</v>
      </c>
    </row>
  </sheetData>
  <mergeCells count="12">
    <mergeCell ref="C50:G50"/>
    <mergeCell ref="S9:U10"/>
    <mergeCell ref="C1:H1"/>
    <mergeCell ref="C47:G47"/>
    <mergeCell ref="C48:G48"/>
    <mergeCell ref="C49:G49"/>
    <mergeCell ref="D2:H2"/>
    <mergeCell ref="D3:H3"/>
    <mergeCell ref="C4:H9"/>
    <mergeCell ref="B11:G11"/>
    <mergeCell ref="H32:I32"/>
    <mergeCell ref="H31:I31"/>
  </mergeCells>
  <phoneticPr fontId="4" type="noConversion"/>
  <dataValidations count="1">
    <dataValidation type="list" showInputMessage="1" showErrorMessage="1" promptTitle="Seleccione Asignatura" sqref="B3">
      <formula1>INDIRECT($B$2)</formula1>
    </dataValidation>
  </dataValidations>
  <pageMargins left="0.7" right="0.7" top="0.75" bottom="0.75" header="0.3" footer="0.3"/>
  <pageSetup paperSize="8" scale="58" orientation="landscape" horizontalDpi="300" verticalDpi="300"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Title="Seleccione Grado">
          <x14:formula1>
            <xm:f>TITULACIONES!$R$6:$R$31</xm:f>
          </x14:formula1>
          <xm:sqref>B2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S136"/>
  <sheetViews>
    <sheetView zoomScaleNormal="100" workbookViewId="0">
      <selection activeCell="P136" sqref="P136"/>
    </sheetView>
  </sheetViews>
  <sheetFormatPr baseColWidth="10" defaultColWidth="11.44140625" defaultRowHeight="14.4" x14ac:dyDescent="0.3"/>
  <cols>
    <col min="1" max="1" width="46.5546875" style="191" customWidth="1"/>
    <col min="2" max="2" width="11.44140625" style="191"/>
    <col min="3" max="3" width="4.44140625" style="191" hidden="1" customWidth="1"/>
    <col min="4" max="4" width="5.88671875" style="191" hidden="1" customWidth="1"/>
    <col min="5" max="5" width="4.5546875" style="191" hidden="1" customWidth="1"/>
    <col min="6" max="6" width="5" style="191" hidden="1" customWidth="1"/>
    <col min="7" max="8" width="3.33203125" style="191" hidden="1" customWidth="1"/>
    <col min="9" max="9" width="3.109375" style="191" hidden="1" customWidth="1"/>
    <col min="10" max="10" width="3.33203125" style="191" hidden="1" customWidth="1"/>
    <col min="11" max="11" width="5.5546875" style="191" hidden="1" customWidth="1"/>
    <col min="12" max="12" width="6" style="191" hidden="1" customWidth="1"/>
    <col min="13" max="13" width="17.6640625" style="191" hidden="1" customWidth="1"/>
    <col min="14" max="14" width="5" style="191" hidden="1" customWidth="1"/>
    <col min="15" max="15" width="20.33203125" style="191" hidden="1" customWidth="1"/>
    <col min="16" max="16" width="34.109375" style="191" bestFit="1" customWidth="1"/>
    <col min="17" max="17" width="12.88671875" style="191" bestFit="1" customWidth="1"/>
    <col min="18" max="18" width="27" style="191" customWidth="1"/>
    <col min="19" max="16384" width="11.44140625" style="191"/>
  </cols>
  <sheetData>
    <row r="1" spans="1:19" ht="20.399999999999999" x14ac:dyDescent="0.3">
      <c r="A1" s="187" t="s">
        <v>242</v>
      </c>
      <c r="B1" s="188" t="s">
        <v>241</v>
      </c>
      <c r="C1" s="189" t="s">
        <v>243</v>
      </c>
      <c r="D1" s="189" t="s">
        <v>244</v>
      </c>
      <c r="E1" s="189" t="s">
        <v>245</v>
      </c>
      <c r="F1" s="189" t="s">
        <v>8</v>
      </c>
      <c r="G1" s="189" t="s">
        <v>3</v>
      </c>
      <c r="H1" s="189" t="s">
        <v>4</v>
      </c>
      <c r="I1" s="189" t="s">
        <v>6</v>
      </c>
      <c r="J1" s="189" t="s">
        <v>5</v>
      </c>
      <c r="K1" s="189" t="s">
        <v>246</v>
      </c>
      <c r="L1" s="189" t="s">
        <v>247</v>
      </c>
      <c r="M1" s="187" t="s">
        <v>248</v>
      </c>
      <c r="N1" s="189" t="s">
        <v>249</v>
      </c>
      <c r="O1" s="187" t="s">
        <v>250</v>
      </c>
      <c r="P1" s="187" t="s">
        <v>251</v>
      </c>
      <c r="Q1" s="190" t="s">
        <v>252</v>
      </c>
    </row>
    <row r="2" spans="1:19" x14ac:dyDescent="0.3">
      <c r="A2" s="192" t="s">
        <v>100</v>
      </c>
      <c r="B2" s="193" t="s">
        <v>99</v>
      </c>
      <c r="C2" s="193" t="s">
        <v>101</v>
      </c>
      <c r="D2" s="193" t="s">
        <v>102</v>
      </c>
      <c r="E2" s="193" t="s">
        <v>103</v>
      </c>
      <c r="F2" s="194">
        <v>6</v>
      </c>
      <c r="G2" s="195">
        <v>40</v>
      </c>
      <c r="H2" s="195">
        <v>10</v>
      </c>
      <c r="I2" s="196"/>
      <c r="J2" s="195">
        <v>10</v>
      </c>
      <c r="K2" s="194">
        <v>60</v>
      </c>
      <c r="L2" s="197" t="s">
        <v>98</v>
      </c>
      <c r="M2" s="192" t="s">
        <v>104</v>
      </c>
      <c r="N2" s="192" t="s">
        <v>105</v>
      </c>
      <c r="O2" s="192" t="s">
        <v>106</v>
      </c>
      <c r="P2" s="196" t="s">
        <v>442</v>
      </c>
      <c r="Q2" s="198" t="s">
        <v>98</v>
      </c>
      <c r="R2" s="199" t="s">
        <v>255</v>
      </c>
      <c r="S2" s="200"/>
    </row>
    <row r="3" spans="1:19" x14ac:dyDescent="0.3">
      <c r="A3" s="192" t="s">
        <v>108</v>
      </c>
      <c r="B3" s="193" t="s">
        <v>107</v>
      </c>
      <c r="C3" s="193" t="s">
        <v>101</v>
      </c>
      <c r="D3" s="193" t="s">
        <v>102</v>
      </c>
      <c r="E3" s="193" t="s">
        <v>103</v>
      </c>
      <c r="F3" s="194">
        <v>6</v>
      </c>
      <c r="G3" s="195">
        <v>40</v>
      </c>
      <c r="H3" s="195">
        <v>10</v>
      </c>
      <c r="I3" s="196"/>
      <c r="J3" s="195">
        <v>10</v>
      </c>
      <c r="K3" s="194">
        <v>60</v>
      </c>
      <c r="L3" s="197" t="s">
        <v>98</v>
      </c>
      <c r="M3" s="192" t="s">
        <v>104</v>
      </c>
      <c r="N3" s="192" t="s">
        <v>105</v>
      </c>
      <c r="O3" s="192" t="s">
        <v>106</v>
      </c>
      <c r="P3" s="196" t="s">
        <v>443</v>
      </c>
      <c r="Q3" s="198" t="s">
        <v>98</v>
      </c>
      <c r="R3" s="199" t="s">
        <v>256</v>
      </c>
      <c r="S3" s="201"/>
    </row>
    <row r="4" spans="1:19" x14ac:dyDescent="0.3">
      <c r="A4" s="192" t="s">
        <v>109</v>
      </c>
      <c r="B4" s="193" t="s">
        <v>110</v>
      </c>
      <c r="C4" s="193" t="s">
        <v>101</v>
      </c>
      <c r="D4" s="193" t="s">
        <v>102</v>
      </c>
      <c r="E4" s="193" t="s">
        <v>103</v>
      </c>
      <c r="F4" s="194">
        <v>6</v>
      </c>
      <c r="G4" s="195">
        <v>40</v>
      </c>
      <c r="H4" s="195">
        <v>10</v>
      </c>
      <c r="I4" s="196">
        <v>10</v>
      </c>
      <c r="J4" s="195"/>
      <c r="K4" s="194">
        <v>60</v>
      </c>
      <c r="L4" s="197" t="s">
        <v>98</v>
      </c>
      <c r="M4" s="192" t="s">
        <v>104</v>
      </c>
      <c r="N4" s="192" t="s">
        <v>111</v>
      </c>
      <c r="O4" s="192" t="s">
        <v>109</v>
      </c>
      <c r="P4" s="196" t="s">
        <v>112</v>
      </c>
      <c r="Q4" s="198" t="s">
        <v>98</v>
      </c>
      <c r="R4" s="199" t="s">
        <v>257</v>
      </c>
      <c r="S4" s="202"/>
    </row>
    <row r="5" spans="1:19" x14ac:dyDescent="0.3">
      <c r="A5" s="192" t="s">
        <v>114</v>
      </c>
      <c r="B5" s="193" t="s">
        <v>113</v>
      </c>
      <c r="C5" s="193" t="s">
        <v>101</v>
      </c>
      <c r="D5" s="193" t="s">
        <v>102</v>
      </c>
      <c r="E5" s="193" t="s">
        <v>103</v>
      </c>
      <c r="F5" s="194">
        <v>6</v>
      </c>
      <c r="G5" s="195">
        <v>30</v>
      </c>
      <c r="H5" s="195"/>
      <c r="I5" s="196"/>
      <c r="J5" s="195">
        <v>30</v>
      </c>
      <c r="K5" s="194">
        <v>60</v>
      </c>
      <c r="L5" s="197" t="s">
        <v>98</v>
      </c>
      <c r="M5" s="192" t="s">
        <v>104</v>
      </c>
      <c r="N5" s="192" t="s">
        <v>115</v>
      </c>
      <c r="O5" s="192" t="s">
        <v>116</v>
      </c>
      <c r="P5" s="196" t="s">
        <v>188</v>
      </c>
      <c r="Q5" s="203" t="s">
        <v>98</v>
      </c>
    </row>
    <row r="6" spans="1:19" x14ac:dyDescent="0.3">
      <c r="A6" s="192" t="s">
        <v>118</v>
      </c>
      <c r="B6" s="193" t="s">
        <v>117</v>
      </c>
      <c r="C6" s="193" t="s">
        <v>101</v>
      </c>
      <c r="D6" s="193" t="s">
        <v>102</v>
      </c>
      <c r="E6" s="193" t="s">
        <v>103</v>
      </c>
      <c r="F6" s="194">
        <v>6</v>
      </c>
      <c r="G6" s="195">
        <v>40</v>
      </c>
      <c r="H6" s="195">
        <v>10</v>
      </c>
      <c r="I6" s="196">
        <v>10</v>
      </c>
      <c r="J6" s="195"/>
      <c r="K6" s="194">
        <v>60</v>
      </c>
      <c r="L6" s="197" t="s">
        <v>98</v>
      </c>
      <c r="M6" s="192" t="s">
        <v>119</v>
      </c>
      <c r="N6" s="192" t="s">
        <v>111</v>
      </c>
      <c r="O6" s="192" t="s">
        <v>109</v>
      </c>
      <c r="P6" s="196" t="s">
        <v>120</v>
      </c>
      <c r="Q6" s="198" t="s">
        <v>98</v>
      </c>
      <c r="R6" s="199" t="s">
        <v>362</v>
      </c>
      <c r="S6" s="204"/>
    </row>
    <row r="7" spans="1:19" x14ac:dyDescent="0.3">
      <c r="A7" s="192" t="s">
        <v>141</v>
      </c>
      <c r="B7" s="193" t="s">
        <v>140</v>
      </c>
      <c r="C7" s="193" t="s">
        <v>139</v>
      </c>
      <c r="D7" s="193" t="s">
        <v>142</v>
      </c>
      <c r="E7" s="193" t="s">
        <v>103</v>
      </c>
      <c r="F7" s="194">
        <v>6</v>
      </c>
      <c r="G7" s="195">
        <v>30</v>
      </c>
      <c r="H7" s="195">
        <v>10</v>
      </c>
      <c r="I7" s="196">
        <v>20</v>
      </c>
      <c r="J7" s="195"/>
      <c r="K7" s="194">
        <v>60</v>
      </c>
      <c r="L7" s="197" t="s">
        <v>124</v>
      </c>
      <c r="M7" s="192" t="s">
        <v>104</v>
      </c>
      <c r="N7" s="192" t="s">
        <v>125</v>
      </c>
      <c r="O7" s="192" t="s">
        <v>143</v>
      </c>
      <c r="P7" s="196" t="s">
        <v>144</v>
      </c>
      <c r="Q7" s="198" t="s">
        <v>98</v>
      </c>
      <c r="R7" s="199" t="s">
        <v>363</v>
      </c>
      <c r="S7" s="205"/>
    </row>
    <row r="8" spans="1:19" x14ac:dyDescent="0.3">
      <c r="A8" s="192" t="s">
        <v>149</v>
      </c>
      <c r="B8" s="193" t="s">
        <v>148</v>
      </c>
      <c r="C8" s="193" t="s">
        <v>139</v>
      </c>
      <c r="D8" s="193" t="s">
        <v>142</v>
      </c>
      <c r="E8" s="193" t="s">
        <v>103</v>
      </c>
      <c r="F8" s="194">
        <v>6</v>
      </c>
      <c r="G8" s="195">
        <v>24</v>
      </c>
      <c r="H8" s="195">
        <v>10</v>
      </c>
      <c r="I8" s="196">
        <v>26</v>
      </c>
      <c r="J8" s="195"/>
      <c r="K8" s="194">
        <v>60</v>
      </c>
      <c r="L8" s="197" t="s">
        <v>98</v>
      </c>
      <c r="M8" s="192" t="s">
        <v>104</v>
      </c>
      <c r="N8" s="192" t="s">
        <v>115</v>
      </c>
      <c r="O8" s="192" t="s">
        <v>116</v>
      </c>
      <c r="P8" s="196" t="s">
        <v>150</v>
      </c>
      <c r="Q8" s="198" t="s">
        <v>98</v>
      </c>
      <c r="R8" s="199" t="s">
        <v>364</v>
      </c>
      <c r="S8" s="206"/>
    </row>
    <row r="9" spans="1:19" x14ac:dyDescent="0.3">
      <c r="A9" s="192" t="s">
        <v>152</v>
      </c>
      <c r="B9" s="193" t="s">
        <v>151</v>
      </c>
      <c r="C9" s="193" t="s">
        <v>139</v>
      </c>
      <c r="D9" s="193" t="s">
        <v>142</v>
      </c>
      <c r="E9" s="193" t="s">
        <v>103</v>
      </c>
      <c r="F9" s="194">
        <v>6</v>
      </c>
      <c r="G9" s="195">
        <v>30</v>
      </c>
      <c r="H9" s="195">
        <v>10</v>
      </c>
      <c r="I9" s="196">
        <v>10</v>
      </c>
      <c r="J9" s="195">
        <v>10</v>
      </c>
      <c r="K9" s="194">
        <v>60</v>
      </c>
      <c r="L9" s="197" t="s">
        <v>98</v>
      </c>
      <c r="M9" s="192" t="s">
        <v>104</v>
      </c>
      <c r="N9" s="192" t="s">
        <v>115</v>
      </c>
      <c r="O9" s="192" t="s">
        <v>116</v>
      </c>
      <c r="P9" s="196" t="s">
        <v>153</v>
      </c>
      <c r="Q9" s="203" t="s">
        <v>98</v>
      </c>
    </row>
    <row r="10" spans="1:19" x14ac:dyDescent="0.3">
      <c r="A10" s="192" t="s">
        <v>155</v>
      </c>
      <c r="B10" s="193" t="s">
        <v>154</v>
      </c>
      <c r="C10" s="193" t="s">
        <v>139</v>
      </c>
      <c r="D10" s="193" t="s">
        <v>142</v>
      </c>
      <c r="E10" s="193" t="s">
        <v>103</v>
      </c>
      <c r="F10" s="194">
        <v>6</v>
      </c>
      <c r="G10" s="195">
        <v>30</v>
      </c>
      <c r="H10" s="195">
        <v>10</v>
      </c>
      <c r="I10" s="196">
        <v>20</v>
      </c>
      <c r="J10" s="195"/>
      <c r="K10" s="194">
        <v>60</v>
      </c>
      <c r="L10" s="197" t="s">
        <v>156</v>
      </c>
      <c r="M10" s="192" t="s">
        <v>104</v>
      </c>
      <c r="N10" s="192" t="s">
        <v>125</v>
      </c>
      <c r="O10" s="192" t="s">
        <v>143</v>
      </c>
      <c r="P10" s="196" t="s">
        <v>157</v>
      </c>
      <c r="Q10" s="203" t="s">
        <v>98</v>
      </c>
    </row>
    <row r="11" spans="1:19" x14ac:dyDescent="0.3">
      <c r="A11" s="192" t="s">
        <v>163</v>
      </c>
      <c r="B11" s="193" t="s">
        <v>162</v>
      </c>
      <c r="C11" s="193" t="s">
        <v>139</v>
      </c>
      <c r="D11" s="193" t="s">
        <v>142</v>
      </c>
      <c r="E11" s="193" t="s">
        <v>103</v>
      </c>
      <c r="F11" s="194">
        <v>6</v>
      </c>
      <c r="G11" s="195">
        <v>40</v>
      </c>
      <c r="H11" s="195">
        <v>20</v>
      </c>
      <c r="I11" s="196"/>
      <c r="J11" s="195"/>
      <c r="K11" s="194">
        <v>60</v>
      </c>
      <c r="L11" s="197" t="s">
        <v>98</v>
      </c>
      <c r="M11" s="192" t="s">
        <v>104</v>
      </c>
      <c r="N11" s="192" t="s">
        <v>115</v>
      </c>
      <c r="O11" s="192" t="s">
        <v>116</v>
      </c>
      <c r="P11" s="196" t="s">
        <v>164</v>
      </c>
      <c r="Q11" s="203" t="s">
        <v>98</v>
      </c>
    </row>
    <row r="12" spans="1:19" x14ac:dyDescent="0.3">
      <c r="A12" s="192" t="s">
        <v>178</v>
      </c>
      <c r="B12" s="193" t="s">
        <v>177</v>
      </c>
      <c r="C12" s="193" t="s">
        <v>139</v>
      </c>
      <c r="D12" s="193" t="s">
        <v>179</v>
      </c>
      <c r="E12" s="193" t="s">
        <v>103</v>
      </c>
      <c r="F12" s="194">
        <v>6</v>
      </c>
      <c r="G12" s="195">
        <v>32</v>
      </c>
      <c r="H12" s="195">
        <v>14</v>
      </c>
      <c r="I12" s="196">
        <v>10</v>
      </c>
      <c r="J12" s="195">
        <v>4</v>
      </c>
      <c r="K12" s="194">
        <v>60</v>
      </c>
      <c r="L12" s="197" t="s">
        <v>98</v>
      </c>
      <c r="M12" s="192" t="s">
        <v>98</v>
      </c>
      <c r="N12" s="192" t="s">
        <v>115</v>
      </c>
      <c r="O12" s="192" t="s">
        <v>116</v>
      </c>
      <c r="P12" s="196" t="s">
        <v>219</v>
      </c>
      <c r="Q12" s="203" t="s">
        <v>98</v>
      </c>
      <c r="S12" s="328"/>
    </row>
    <row r="13" spans="1:19" x14ac:dyDescent="0.3">
      <c r="A13" s="192" t="s">
        <v>181</v>
      </c>
      <c r="B13" s="193" t="s">
        <v>180</v>
      </c>
      <c r="C13" s="193" t="s">
        <v>139</v>
      </c>
      <c r="D13" s="193" t="s">
        <v>179</v>
      </c>
      <c r="E13" s="193" t="s">
        <v>103</v>
      </c>
      <c r="F13" s="194">
        <v>6</v>
      </c>
      <c r="G13" s="195">
        <v>32</v>
      </c>
      <c r="H13" s="195">
        <v>28</v>
      </c>
      <c r="I13" s="196"/>
      <c r="J13" s="195"/>
      <c r="K13" s="194">
        <v>60</v>
      </c>
      <c r="L13" s="197" t="s">
        <v>98</v>
      </c>
      <c r="M13" s="192" t="s">
        <v>98</v>
      </c>
      <c r="N13" s="192" t="s">
        <v>115</v>
      </c>
      <c r="O13" s="192" t="s">
        <v>116</v>
      </c>
      <c r="P13" s="196" t="s">
        <v>182</v>
      </c>
      <c r="Q13" s="203" t="s">
        <v>98</v>
      </c>
    </row>
    <row r="14" spans="1:19" x14ac:dyDescent="0.3">
      <c r="A14" s="192" t="s">
        <v>184</v>
      </c>
      <c r="B14" s="193" t="s">
        <v>183</v>
      </c>
      <c r="C14" s="193" t="s">
        <v>139</v>
      </c>
      <c r="D14" s="193" t="s">
        <v>179</v>
      </c>
      <c r="E14" s="193" t="s">
        <v>103</v>
      </c>
      <c r="F14" s="194">
        <v>6</v>
      </c>
      <c r="G14" s="195">
        <v>32</v>
      </c>
      <c r="H14" s="195"/>
      <c r="I14" s="196">
        <v>28</v>
      </c>
      <c r="J14" s="195"/>
      <c r="K14" s="194">
        <v>60</v>
      </c>
      <c r="L14" s="197" t="s">
        <v>98</v>
      </c>
      <c r="M14" s="192" t="s">
        <v>98</v>
      </c>
      <c r="N14" s="192" t="s">
        <v>115</v>
      </c>
      <c r="O14" s="192" t="s">
        <v>116</v>
      </c>
      <c r="P14" s="196" t="s">
        <v>185</v>
      </c>
      <c r="Q14" s="203" t="s">
        <v>98</v>
      </c>
    </row>
    <row r="15" spans="1:19" x14ac:dyDescent="0.3">
      <c r="A15" s="192" t="s">
        <v>186</v>
      </c>
      <c r="B15" s="193" t="s">
        <v>187</v>
      </c>
      <c r="C15" s="193" t="s">
        <v>139</v>
      </c>
      <c r="D15" s="193" t="s">
        <v>179</v>
      </c>
      <c r="E15" s="193" t="s">
        <v>103</v>
      </c>
      <c r="F15" s="194">
        <v>6</v>
      </c>
      <c r="G15" s="195">
        <v>32</v>
      </c>
      <c r="H15" s="195">
        <v>14</v>
      </c>
      <c r="I15" s="196"/>
      <c r="J15" s="195">
        <v>14</v>
      </c>
      <c r="K15" s="194">
        <v>60</v>
      </c>
      <c r="L15" s="197" t="s">
        <v>98</v>
      </c>
      <c r="M15" s="192" t="s">
        <v>98</v>
      </c>
      <c r="N15" s="192" t="s">
        <v>115</v>
      </c>
      <c r="O15" s="192" t="s">
        <v>116</v>
      </c>
      <c r="P15" s="196" t="s">
        <v>188</v>
      </c>
      <c r="Q15" s="203" t="s">
        <v>98</v>
      </c>
    </row>
    <row r="16" spans="1:19" x14ac:dyDescent="0.3">
      <c r="A16" s="192" t="s">
        <v>190</v>
      </c>
      <c r="B16" s="193" t="s">
        <v>189</v>
      </c>
      <c r="C16" s="193" t="s">
        <v>139</v>
      </c>
      <c r="D16" s="193" t="s">
        <v>179</v>
      </c>
      <c r="E16" s="193" t="s">
        <v>103</v>
      </c>
      <c r="F16" s="194">
        <v>6</v>
      </c>
      <c r="G16" s="195">
        <v>32</v>
      </c>
      <c r="H16" s="195">
        <v>12</v>
      </c>
      <c r="I16" s="196">
        <v>6</v>
      </c>
      <c r="J16" s="195">
        <v>10</v>
      </c>
      <c r="K16" s="194">
        <v>60</v>
      </c>
      <c r="L16" s="197" t="s">
        <v>98</v>
      </c>
      <c r="M16" s="192" t="s">
        <v>98</v>
      </c>
      <c r="N16" s="192" t="s">
        <v>115</v>
      </c>
      <c r="O16" s="192" t="s">
        <v>116</v>
      </c>
      <c r="P16" s="196" t="s">
        <v>173</v>
      </c>
      <c r="Q16" s="203" t="s">
        <v>98</v>
      </c>
    </row>
    <row r="17" spans="1:17" x14ac:dyDescent="0.3">
      <c r="A17" s="192" t="s">
        <v>204</v>
      </c>
      <c r="B17" s="193" t="s">
        <v>205</v>
      </c>
      <c r="C17" s="193" t="s">
        <v>139</v>
      </c>
      <c r="D17" s="193" t="s">
        <v>206</v>
      </c>
      <c r="E17" s="193" t="s">
        <v>103</v>
      </c>
      <c r="F17" s="194">
        <v>6</v>
      </c>
      <c r="G17" s="195">
        <v>32</v>
      </c>
      <c r="H17" s="195">
        <v>18</v>
      </c>
      <c r="I17" s="196"/>
      <c r="J17" s="195">
        <v>10</v>
      </c>
      <c r="K17" s="194">
        <v>60</v>
      </c>
      <c r="L17" s="197" t="s">
        <v>98</v>
      </c>
      <c r="M17" s="192" t="s">
        <v>104</v>
      </c>
      <c r="N17" s="192" t="s">
        <v>160</v>
      </c>
      <c r="O17" s="192" t="s">
        <v>161</v>
      </c>
      <c r="P17" s="196" t="s">
        <v>369</v>
      </c>
      <c r="Q17" s="203" t="s">
        <v>98</v>
      </c>
    </row>
    <row r="18" spans="1:17" x14ac:dyDescent="0.3">
      <c r="A18" s="192" t="s">
        <v>207</v>
      </c>
      <c r="B18" s="193" t="s">
        <v>208</v>
      </c>
      <c r="C18" s="193" t="s">
        <v>139</v>
      </c>
      <c r="D18" s="193" t="s">
        <v>206</v>
      </c>
      <c r="E18" s="193" t="s">
        <v>103</v>
      </c>
      <c r="F18" s="194">
        <v>6</v>
      </c>
      <c r="G18" s="195">
        <v>32</v>
      </c>
      <c r="H18" s="195">
        <v>18</v>
      </c>
      <c r="I18" s="196"/>
      <c r="J18" s="195">
        <v>10</v>
      </c>
      <c r="K18" s="194">
        <v>60</v>
      </c>
      <c r="L18" s="197" t="s">
        <v>98</v>
      </c>
      <c r="M18" s="192" t="s">
        <v>104</v>
      </c>
      <c r="N18" s="192" t="s">
        <v>115</v>
      </c>
      <c r="O18" s="192" t="s">
        <v>209</v>
      </c>
      <c r="P18" s="196" t="s">
        <v>195</v>
      </c>
      <c r="Q18" s="203" t="s">
        <v>98</v>
      </c>
    </row>
    <row r="19" spans="1:17" x14ac:dyDescent="0.3">
      <c r="A19" s="192" t="s">
        <v>211</v>
      </c>
      <c r="B19" s="193" t="s">
        <v>210</v>
      </c>
      <c r="C19" s="193" t="s">
        <v>212</v>
      </c>
      <c r="D19" s="193" t="s">
        <v>206</v>
      </c>
      <c r="E19" s="193" t="s">
        <v>103</v>
      </c>
      <c r="F19" s="194">
        <v>4.5</v>
      </c>
      <c r="G19" s="195">
        <v>17</v>
      </c>
      <c r="H19" s="195">
        <v>14</v>
      </c>
      <c r="I19" s="196"/>
      <c r="J19" s="195">
        <v>14</v>
      </c>
      <c r="K19" s="194">
        <v>45</v>
      </c>
      <c r="L19" s="197" t="s">
        <v>98</v>
      </c>
      <c r="M19" s="192" t="s">
        <v>98</v>
      </c>
      <c r="N19" s="192" t="s">
        <v>115</v>
      </c>
      <c r="O19" s="192" t="s">
        <v>116</v>
      </c>
      <c r="P19" s="196" t="s">
        <v>219</v>
      </c>
      <c r="Q19" s="203" t="s">
        <v>98</v>
      </c>
    </row>
    <row r="20" spans="1:17" x14ac:dyDescent="0.3">
      <c r="A20" s="192" t="s">
        <v>214</v>
      </c>
      <c r="B20" s="193" t="s">
        <v>213</v>
      </c>
      <c r="C20" s="193" t="s">
        <v>212</v>
      </c>
      <c r="D20" s="193" t="s">
        <v>206</v>
      </c>
      <c r="E20" s="193" t="s">
        <v>103</v>
      </c>
      <c r="F20" s="194">
        <v>4.5</v>
      </c>
      <c r="G20" s="195">
        <v>31</v>
      </c>
      <c r="H20" s="195">
        <v>14</v>
      </c>
      <c r="I20" s="196"/>
      <c r="J20" s="195"/>
      <c r="K20" s="194">
        <v>45</v>
      </c>
      <c r="L20" s="197" t="s">
        <v>98</v>
      </c>
      <c r="M20" s="192" t="s">
        <v>98</v>
      </c>
      <c r="N20" s="192" t="s">
        <v>115</v>
      </c>
      <c r="O20" s="192" t="s">
        <v>116</v>
      </c>
      <c r="P20" s="196" t="s">
        <v>215</v>
      </c>
      <c r="Q20" s="203" t="s">
        <v>98</v>
      </c>
    </row>
    <row r="21" spans="1:17" x14ac:dyDescent="0.3">
      <c r="A21" s="192" t="s">
        <v>217</v>
      </c>
      <c r="B21" s="193" t="s">
        <v>216</v>
      </c>
      <c r="C21" s="193" t="s">
        <v>212</v>
      </c>
      <c r="D21" s="193" t="s">
        <v>206</v>
      </c>
      <c r="E21" s="193" t="s">
        <v>103</v>
      </c>
      <c r="F21" s="194">
        <v>4.5</v>
      </c>
      <c r="G21" s="195">
        <v>15</v>
      </c>
      <c r="H21" s="195"/>
      <c r="I21" s="196"/>
      <c r="J21" s="195">
        <v>30</v>
      </c>
      <c r="K21" s="194">
        <v>45</v>
      </c>
      <c r="L21" s="197" t="s">
        <v>98</v>
      </c>
      <c r="M21" s="192" t="s">
        <v>98</v>
      </c>
      <c r="N21" s="192" t="s">
        <v>115</v>
      </c>
      <c r="O21" s="192" t="s">
        <v>218</v>
      </c>
      <c r="P21" s="196" t="s">
        <v>219</v>
      </c>
      <c r="Q21" s="203" t="s">
        <v>98</v>
      </c>
    </row>
    <row r="22" spans="1:17" x14ac:dyDescent="0.3">
      <c r="A22" s="192" t="s">
        <v>221</v>
      </c>
      <c r="B22" s="193" t="s">
        <v>220</v>
      </c>
      <c r="C22" s="193" t="s">
        <v>212</v>
      </c>
      <c r="D22" s="193" t="s">
        <v>206</v>
      </c>
      <c r="E22" s="193" t="s">
        <v>103</v>
      </c>
      <c r="F22" s="194">
        <v>4.5</v>
      </c>
      <c r="G22" s="195">
        <v>17</v>
      </c>
      <c r="H22" s="195">
        <v>14</v>
      </c>
      <c r="I22" s="196"/>
      <c r="J22" s="195">
        <v>14</v>
      </c>
      <c r="K22" s="194">
        <v>45</v>
      </c>
      <c r="L22" s="197" t="s">
        <v>98</v>
      </c>
      <c r="M22" s="192" t="s">
        <v>98</v>
      </c>
      <c r="N22" s="192" t="s">
        <v>115</v>
      </c>
      <c r="O22" s="192" t="s">
        <v>116</v>
      </c>
      <c r="P22" s="196" t="s">
        <v>188</v>
      </c>
      <c r="Q22" s="203" t="s">
        <v>98</v>
      </c>
    </row>
    <row r="23" spans="1:17" x14ac:dyDescent="0.3">
      <c r="A23" s="192" t="s">
        <v>223</v>
      </c>
      <c r="B23" s="193" t="s">
        <v>222</v>
      </c>
      <c r="C23" s="193" t="s">
        <v>212</v>
      </c>
      <c r="D23" s="193" t="s">
        <v>206</v>
      </c>
      <c r="E23" s="193" t="s">
        <v>103</v>
      </c>
      <c r="F23" s="194">
        <v>4.5</v>
      </c>
      <c r="G23" s="195">
        <v>17</v>
      </c>
      <c r="H23" s="195"/>
      <c r="I23" s="196">
        <v>28</v>
      </c>
      <c r="J23" s="195"/>
      <c r="K23" s="194">
        <v>45</v>
      </c>
      <c r="L23" s="197" t="s">
        <v>98</v>
      </c>
      <c r="M23" s="192" t="s">
        <v>98</v>
      </c>
      <c r="N23" s="192" t="s">
        <v>115</v>
      </c>
      <c r="O23" s="192" t="s">
        <v>116</v>
      </c>
      <c r="P23" s="196" t="s">
        <v>201</v>
      </c>
      <c r="Q23" s="203" t="s">
        <v>98</v>
      </c>
    </row>
    <row r="24" spans="1:17" x14ac:dyDescent="0.3">
      <c r="A24" s="192" t="s">
        <v>225</v>
      </c>
      <c r="B24" s="193" t="s">
        <v>224</v>
      </c>
      <c r="C24" s="193" t="s">
        <v>212</v>
      </c>
      <c r="D24" s="193" t="s">
        <v>206</v>
      </c>
      <c r="E24" s="193" t="s">
        <v>103</v>
      </c>
      <c r="F24" s="194">
        <v>4.5</v>
      </c>
      <c r="G24" s="195">
        <v>20</v>
      </c>
      <c r="H24" s="195"/>
      <c r="I24" s="196">
        <v>25</v>
      </c>
      <c r="J24" s="195"/>
      <c r="K24" s="194">
        <v>45</v>
      </c>
      <c r="L24" s="197" t="s">
        <v>98</v>
      </c>
      <c r="M24" s="192" t="s">
        <v>98</v>
      </c>
      <c r="N24" s="192" t="s">
        <v>115</v>
      </c>
      <c r="O24" s="192" t="s">
        <v>116</v>
      </c>
      <c r="P24" s="196" t="s">
        <v>397</v>
      </c>
      <c r="Q24" s="203" t="s">
        <v>98</v>
      </c>
    </row>
    <row r="25" spans="1:17" x14ac:dyDescent="0.3">
      <c r="A25" s="207" t="s">
        <v>122</v>
      </c>
      <c r="B25" s="208" t="s">
        <v>121</v>
      </c>
      <c r="C25" s="208" t="s">
        <v>101</v>
      </c>
      <c r="D25" s="208" t="s">
        <v>102</v>
      </c>
      <c r="E25" s="208" t="s">
        <v>123</v>
      </c>
      <c r="F25" s="209">
        <v>6</v>
      </c>
      <c r="G25" s="210">
        <v>40</v>
      </c>
      <c r="H25" s="210">
        <v>10</v>
      </c>
      <c r="I25" s="211">
        <v>10</v>
      </c>
      <c r="J25" s="210"/>
      <c r="K25" s="209">
        <v>60</v>
      </c>
      <c r="L25" s="212" t="s">
        <v>124</v>
      </c>
      <c r="M25" s="207" t="s">
        <v>104</v>
      </c>
      <c r="N25" s="207" t="s">
        <v>125</v>
      </c>
      <c r="O25" s="207" t="s">
        <v>126</v>
      </c>
      <c r="P25" s="211" t="s">
        <v>127</v>
      </c>
      <c r="Q25" s="213" t="s">
        <v>98</v>
      </c>
    </row>
    <row r="26" spans="1:17" x14ac:dyDescent="0.3">
      <c r="A26" s="207" t="s">
        <v>129</v>
      </c>
      <c r="B26" s="208" t="s">
        <v>128</v>
      </c>
      <c r="C26" s="208" t="s">
        <v>101</v>
      </c>
      <c r="D26" s="208" t="s">
        <v>102</v>
      </c>
      <c r="E26" s="208" t="s">
        <v>123</v>
      </c>
      <c r="F26" s="209">
        <v>6</v>
      </c>
      <c r="G26" s="210">
        <v>40</v>
      </c>
      <c r="H26" s="210"/>
      <c r="I26" s="211">
        <v>5</v>
      </c>
      <c r="J26" s="210">
        <v>15</v>
      </c>
      <c r="K26" s="209">
        <v>60</v>
      </c>
      <c r="L26" s="212" t="s">
        <v>98</v>
      </c>
      <c r="M26" s="207" t="s">
        <v>104</v>
      </c>
      <c r="N26" s="207" t="s">
        <v>115</v>
      </c>
      <c r="O26" s="207" t="s">
        <v>130</v>
      </c>
      <c r="P26" s="211" t="s">
        <v>131</v>
      </c>
      <c r="Q26" s="213" t="s">
        <v>98</v>
      </c>
    </row>
    <row r="27" spans="1:17" x14ac:dyDescent="0.3">
      <c r="A27" s="207" t="s">
        <v>132</v>
      </c>
      <c r="B27" s="208" t="s">
        <v>133</v>
      </c>
      <c r="C27" s="208" t="s">
        <v>101</v>
      </c>
      <c r="D27" s="208" t="s">
        <v>102</v>
      </c>
      <c r="E27" s="208" t="s">
        <v>123</v>
      </c>
      <c r="F27" s="209">
        <v>6</v>
      </c>
      <c r="G27" s="210">
        <v>30</v>
      </c>
      <c r="H27" s="210">
        <v>8</v>
      </c>
      <c r="I27" s="211"/>
      <c r="J27" s="210">
        <v>22</v>
      </c>
      <c r="K27" s="209">
        <v>60</v>
      </c>
      <c r="L27" s="212" t="s">
        <v>98</v>
      </c>
      <c r="M27" s="207" t="s">
        <v>104</v>
      </c>
      <c r="N27" s="207" t="s">
        <v>105</v>
      </c>
      <c r="O27" s="207" t="s">
        <v>106</v>
      </c>
      <c r="P27" s="211" t="s">
        <v>134</v>
      </c>
      <c r="Q27" s="213" t="s">
        <v>98</v>
      </c>
    </row>
    <row r="28" spans="1:17" x14ac:dyDescent="0.3">
      <c r="A28" s="207" t="s">
        <v>136</v>
      </c>
      <c r="B28" s="208" t="s">
        <v>135</v>
      </c>
      <c r="C28" s="208" t="s">
        <v>101</v>
      </c>
      <c r="D28" s="208" t="s">
        <v>102</v>
      </c>
      <c r="E28" s="208" t="s">
        <v>123</v>
      </c>
      <c r="F28" s="209">
        <v>6</v>
      </c>
      <c r="G28" s="210">
        <v>40</v>
      </c>
      <c r="H28" s="210">
        <v>10</v>
      </c>
      <c r="I28" s="211"/>
      <c r="J28" s="210">
        <v>10</v>
      </c>
      <c r="K28" s="209">
        <v>60</v>
      </c>
      <c r="L28" s="212" t="s">
        <v>98</v>
      </c>
      <c r="M28" s="207" t="s">
        <v>104</v>
      </c>
      <c r="N28" s="207" t="s">
        <v>105</v>
      </c>
      <c r="O28" s="207" t="s">
        <v>106</v>
      </c>
      <c r="P28" s="211" t="s">
        <v>396</v>
      </c>
      <c r="Q28" s="213" t="s">
        <v>98</v>
      </c>
    </row>
    <row r="29" spans="1:17" x14ac:dyDescent="0.3">
      <c r="A29" s="207" t="s">
        <v>138</v>
      </c>
      <c r="B29" s="208" t="s">
        <v>137</v>
      </c>
      <c r="C29" s="208" t="s">
        <v>139</v>
      </c>
      <c r="D29" s="208" t="s">
        <v>102</v>
      </c>
      <c r="E29" s="208" t="s">
        <v>123</v>
      </c>
      <c r="F29" s="209">
        <v>6</v>
      </c>
      <c r="G29" s="210">
        <v>40</v>
      </c>
      <c r="H29" s="210">
        <v>10</v>
      </c>
      <c r="I29" s="211">
        <v>10</v>
      </c>
      <c r="J29" s="210"/>
      <c r="K29" s="209">
        <v>60</v>
      </c>
      <c r="L29" s="212" t="s">
        <v>98</v>
      </c>
      <c r="M29" s="207" t="s">
        <v>104</v>
      </c>
      <c r="N29" s="207" t="s">
        <v>115</v>
      </c>
      <c r="O29" s="207" t="s">
        <v>116</v>
      </c>
      <c r="P29" s="211" t="s">
        <v>397</v>
      </c>
      <c r="Q29" s="213" t="s">
        <v>98</v>
      </c>
    </row>
    <row r="30" spans="1:17" x14ac:dyDescent="0.3">
      <c r="A30" s="207" t="s">
        <v>159</v>
      </c>
      <c r="B30" s="208" t="s">
        <v>158</v>
      </c>
      <c r="C30" s="208" t="s">
        <v>101</v>
      </c>
      <c r="D30" s="208" t="s">
        <v>142</v>
      </c>
      <c r="E30" s="208" t="s">
        <v>123</v>
      </c>
      <c r="F30" s="209">
        <v>6</v>
      </c>
      <c r="G30" s="210">
        <v>40</v>
      </c>
      <c r="H30" s="210">
        <v>20</v>
      </c>
      <c r="I30" s="211"/>
      <c r="J30" s="210"/>
      <c r="K30" s="209">
        <v>60</v>
      </c>
      <c r="L30" s="212" t="s">
        <v>98</v>
      </c>
      <c r="M30" s="207" t="s">
        <v>104</v>
      </c>
      <c r="N30" s="207" t="s">
        <v>160</v>
      </c>
      <c r="O30" s="207" t="s">
        <v>161</v>
      </c>
      <c r="P30" s="211" t="s">
        <v>444</v>
      </c>
      <c r="Q30" s="213" t="s">
        <v>98</v>
      </c>
    </row>
    <row r="31" spans="1:17" x14ac:dyDescent="0.3">
      <c r="A31" s="207" t="s">
        <v>146</v>
      </c>
      <c r="B31" s="208" t="s">
        <v>145</v>
      </c>
      <c r="C31" s="208" t="s">
        <v>139</v>
      </c>
      <c r="D31" s="208" t="s">
        <v>142</v>
      </c>
      <c r="E31" s="208" t="s">
        <v>123</v>
      </c>
      <c r="F31" s="209">
        <v>6</v>
      </c>
      <c r="G31" s="210">
        <v>36</v>
      </c>
      <c r="H31" s="210"/>
      <c r="I31" s="211">
        <v>24</v>
      </c>
      <c r="J31" s="210"/>
      <c r="K31" s="209">
        <v>60</v>
      </c>
      <c r="L31" s="212" t="s">
        <v>98</v>
      </c>
      <c r="M31" s="207" t="s">
        <v>104</v>
      </c>
      <c r="N31" s="207" t="s">
        <v>115</v>
      </c>
      <c r="O31" s="207" t="s">
        <v>116</v>
      </c>
      <c r="P31" s="211" t="s">
        <v>147</v>
      </c>
      <c r="Q31" s="213" t="s">
        <v>98</v>
      </c>
    </row>
    <row r="32" spans="1:17" x14ac:dyDescent="0.3">
      <c r="A32" s="207" t="s">
        <v>166</v>
      </c>
      <c r="B32" s="208" t="s">
        <v>165</v>
      </c>
      <c r="C32" s="208" t="s">
        <v>139</v>
      </c>
      <c r="D32" s="208" t="s">
        <v>142</v>
      </c>
      <c r="E32" s="208" t="s">
        <v>123</v>
      </c>
      <c r="F32" s="209">
        <v>4.5</v>
      </c>
      <c r="G32" s="210">
        <v>20</v>
      </c>
      <c r="H32" s="210">
        <v>10</v>
      </c>
      <c r="I32" s="211">
        <v>15</v>
      </c>
      <c r="J32" s="210"/>
      <c r="K32" s="209">
        <v>45</v>
      </c>
      <c r="L32" s="212" t="s">
        <v>156</v>
      </c>
      <c r="M32" s="207" t="s">
        <v>104</v>
      </c>
      <c r="N32" s="207" t="s">
        <v>125</v>
      </c>
      <c r="O32" s="207" t="s">
        <v>143</v>
      </c>
      <c r="P32" s="211" t="s">
        <v>167</v>
      </c>
      <c r="Q32" s="213" t="s">
        <v>98</v>
      </c>
    </row>
    <row r="33" spans="1:17" x14ac:dyDescent="0.3">
      <c r="A33" s="207" t="s">
        <v>169</v>
      </c>
      <c r="B33" s="208" t="s">
        <v>168</v>
      </c>
      <c r="C33" s="208" t="s">
        <v>139</v>
      </c>
      <c r="D33" s="208" t="s">
        <v>142</v>
      </c>
      <c r="E33" s="208" t="s">
        <v>123</v>
      </c>
      <c r="F33" s="209">
        <v>4.5</v>
      </c>
      <c r="G33" s="210">
        <v>20</v>
      </c>
      <c r="H33" s="210">
        <v>10</v>
      </c>
      <c r="I33" s="211">
        <v>15</v>
      </c>
      <c r="J33" s="210"/>
      <c r="K33" s="209">
        <v>45</v>
      </c>
      <c r="L33" s="212" t="s">
        <v>156</v>
      </c>
      <c r="M33" s="207" t="s">
        <v>104</v>
      </c>
      <c r="N33" s="207" t="s">
        <v>125</v>
      </c>
      <c r="O33" s="207" t="s">
        <v>143</v>
      </c>
      <c r="P33" s="211" t="s">
        <v>170</v>
      </c>
      <c r="Q33" s="213" t="s">
        <v>98</v>
      </c>
    </row>
    <row r="34" spans="1:17" x14ac:dyDescent="0.3">
      <c r="A34" s="207" t="s">
        <v>172</v>
      </c>
      <c r="B34" s="208" t="s">
        <v>171</v>
      </c>
      <c r="C34" s="208" t="s">
        <v>139</v>
      </c>
      <c r="D34" s="208" t="s">
        <v>142</v>
      </c>
      <c r="E34" s="208" t="s">
        <v>123</v>
      </c>
      <c r="F34" s="209">
        <v>4.5</v>
      </c>
      <c r="G34" s="210">
        <v>30</v>
      </c>
      <c r="H34" s="210">
        <v>10</v>
      </c>
      <c r="I34" s="211">
        <v>5</v>
      </c>
      <c r="J34" s="210"/>
      <c r="K34" s="209">
        <v>45</v>
      </c>
      <c r="L34" s="212" t="s">
        <v>98</v>
      </c>
      <c r="M34" s="207" t="s">
        <v>104</v>
      </c>
      <c r="N34" s="207" t="s">
        <v>115</v>
      </c>
      <c r="O34" s="207" t="s">
        <v>116</v>
      </c>
      <c r="P34" s="211" t="s">
        <v>176</v>
      </c>
      <c r="Q34" s="213" t="s">
        <v>98</v>
      </c>
    </row>
    <row r="35" spans="1:17" x14ac:dyDescent="0.3">
      <c r="A35" s="207" t="s">
        <v>175</v>
      </c>
      <c r="B35" s="208" t="s">
        <v>174</v>
      </c>
      <c r="C35" s="208" t="s">
        <v>139</v>
      </c>
      <c r="D35" s="208" t="s">
        <v>142</v>
      </c>
      <c r="E35" s="208" t="s">
        <v>123</v>
      </c>
      <c r="F35" s="209">
        <v>4.5</v>
      </c>
      <c r="G35" s="210">
        <v>30</v>
      </c>
      <c r="H35" s="210">
        <v>10</v>
      </c>
      <c r="I35" s="211">
        <v>5</v>
      </c>
      <c r="J35" s="210"/>
      <c r="K35" s="209">
        <v>45</v>
      </c>
      <c r="L35" s="212" t="s">
        <v>98</v>
      </c>
      <c r="M35" s="207" t="s">
        <v>104</v>
      </c>
      <c r="N35" s="207" t="s">
        <v>115</v>
      </c>
      <c r="O35" s="207" t="s">
        <v>116</v>
      </c>
      <c r="P35" s="211" t="s">
        <v>176</v>
      </c>
      <c r="Q35" s="213" t="s">
        <v>98</v>
      </c>
    </row>
    <row r="36" spans="1:17" x14ac:dyDescent="0.3">
      <c r="A36" s="207" t="s">
        <v>192</v>
      </c>
      <c r="B36" s="208" t="s">
        <v>191</v>
      </c>
      <c r="C36" s="208" t="s">
        <v>139</v>
      </c>
      <c r="D36" s="208" t="s">
        <v>179</v>
      </c>
      <c r="E36" s="208" t="s">
        <v>123</v>
      </c>
      <c r="F36" s="209">
        <v>6</v>
      </c>
      <c r="G36" s="210">
        <v>32</v>
      </c>
      <c r="H36" s="210">
        <v>12</v>
      </c>
      <c r="I36" s="211">
        <v>6</v>
      </c>
      <c r="J36" s="210">
        <v>10</v>
      </c>
      <c r="K36" s="209">
        <v>60</v>
      </c>
      <c r="L36" s="212" t="s">
        <v>98</v>
      </c>
      <c r="M36" s="207" t="s">
        <v>98</v>
      </c>
      <c r="N36" s="207" t="s">
        <v>115</v>
      </c>
      <c r="O36" s="207" t="s">
        <v>116</v>
      </c>
      <c r="P36" s="211" t="s">
        <v>176</v>
      </c>
      <c r="Q36" s="213" t="s">
        <v>98</v>
      </c>
    </row>
    <row r="37" spans="1:17" x14ac:dyDescent="0.3">
      <c r="A37" s="207" t="s">
        <v>194</v>
      </c>
      <c r="B37" s="208" t="s">
        <v>193</v>
      </c>
      <c r="C37" s="208" t="s">
        <v>139</v>
      </c>
      <c r="D37" s="208" t="s">
        <v>179</v>
      </c>
      <c r="E37" s="208" t="s">
        <v>123</v>
      </c>
      <c r="F37" s="209">
        <v>6</v>
      </c>
      <c r="G37" s="210">
        <v>32</v>
      </c>
      <c r="H37" s="210">
        <v>28</v>
      </c>
      <c r="I37" s="211"/>
      <c r="J37" s="210"/>
      <c r="K37" s="209">
        <v>60</v>
      </c>
      <c r="L37" s="212" t="s">
        <v>98</v>
      </c>
      <c r="M37" s="207" t="s">
        <v>98</v>
      </c>
      <c r="N37" s="207" t="s">
        <v>115</v>
      </c>
      <c r="O37" s="207" t="s">
        <v>116</v>
      </c>
      <c r="P37" s="211" t="s">
        <v>195</v>
      </c>
      <c r="Q37" s="213" t="s">
        <v>98</v>
      </c>
    </row>
    <row r="38" spans="1:17" x14ac:dyDescent="0.3">
      <c r="A38" s="207" t="s">
        <v>197</v>
      </c>
      <c r="B38" s="208" t="s">
        <v>196</v>
      </c>
      <c r="C38" s="208" t="s">
        <v>139</v>
      </c>
      <c r="D38" s="208" t="s">
        <v>179</v>
      </c>
      <c r="E38" s="208" t="s">
        <v>123</v>
      </c>
      <c r="F38" s="209">
        <v>6</v>
      </c>
      <c r="G38" s="210">
        <v>32</v>
      </c>
      <c r="H38" s="210">
        <v>12</v>
      </c>
      <c r="I38" s="211">
        <v>6</v>
      </c>
      <c r="J38" s="210">
        <v>10</v>
      </c>
      <c r="K38" s="209">
        <v>60</v>
      </c>
      <c r="L38" s="212" t="s">
        <v>98</v>
      </c>
      <c r="M38" s="207" t="s">
        <v>98</v>
      </c>
      <c r="N38" s="207" t="s">
        <v>115</v>
      </c>
      <c r="O38" s="207" t="s">
        <v>116</v>
      </c>
      <c r="P38" s="211" t="s">
        <v>198</v>
      </c>
      <c r="Q38" s="213" t="s">
        <v>98</v>
      </c>
    </row>
    <row r="39" spans="1:17" x14ac:dyDescent="0.3">
      <c r="A39" s="207" t="s">
        <v>200</v>
      </c>
      <c r="B39" s="208" t="s">
        <v>199</v>
      </c>
      <c r="C39" s="208" t="s">
        <v>139</v>
      </c>
      <c r="D39" s="208" t="s">
        <v>179</v>
      </c>
      <c r="E39" s="208" t="s">
        <v>123</v>
      </c>
      <c r="F39" s="209">
        <v>6</v>
      </c>
      <c r="G39" s="210">
        <v>32</v>
      </c>
      <c r="H39" s="210"/>
      <c r="I39" s="211">
        <v>28</v>
      </c>
      <c r="J39" s="210"/>
      <c r="K39" s="209">
        <v>60</v>
      </c>
      <c r="L39" s="212" t="s">
        <v>98</v>
      </c>
      <c r="M39" s="207" t="s">
        <v>98</v>
      </c>
      <c r="N39" s="207" t="s">
        <v>115</v>
      </c>
      <c r="O39" s="207" t="s">
        <v>116</v>
      </c>
      <c r="P39" s="211" t="s">
        <v>201</v>
      </c>
      <c r="Q39" s="213" t="s">
        <v>98</v>
      </c>
    </row>
    <row r="40" spans="1:17" x14ac:dyDescent="0.3">
      <c r="A40" s="207" t="s">
        <v>203</v>
      </c>
      <c r="B40" s="208" t="s">
        <v>202</v>
      </c>
      <c r="C40" s="208" t="s">
        <v>139</v>
      </c>
      <c r="D40" s="208" t="s">
        <v>179</v>
      </c>
      <c r="E40" s="208" t="s">
        <v>123</v>
      </c>
      <c r="F40" s="209">
        <v>6</v>
      </c>
      <c r="G40" s="210">
        <v>32</v>
      </c>
      <c r="H40" s="210">
        <v>28</v>
      </c>
      <c r="I40" s="211"/>
      <c r="J40" s="210"/>
      <c r="K40" s="209">
        <v>60</v>
      </c>
      <c r="L40" s="212" t="s">
        <v>98</v>
      </c>
      <c r="M40" s="207" t="s">
        <v>98</v>
      </c>
      <c r="N40" s="207" t="s">
        <v>115</v>
      </c>
      <c r="O40" s="207" t="s">
        <v>116</v>
      </c>
      <c r="P40" s="211" t="s">
        <v>182</v>
      </c>
      <c r="Q40" s="213" t="s">
        <v>98</v>
      </c>
    </row>
    <row r="41" spans="1:17" x14ac:dyDescent="0.3">
      <c r="A41" s="207" t="s">
        <v>381</v>
      </c>
      <c r="B41" s="208" t="s">
        <v>226</v>
      </c>
      <c r="C41" s="208" t="s">
        <v>227</v>
      </c>
      <c r="D41" s="208" t="s">
        <v>206</v>
      </c>
      <c r="E41" s="208" t="s">
        <v>123</v>
      </c>
      <c r="F41" s="209">
        <v>6</v>
      </c>
      <c r="G41" s="210"/>
      <c r="H41" s="210"/>
      <c r="I41" s="211"/>
      <c r="J41" s="210"/>
      <c r="K41" s="209">
        <v>60</v>
      </c>
      <c r="L41" s="212" t="s">
        <v>98</v>
      </c>
      <c r="M41" s="207" t="s">
        <v>98</v>
      </c>
      <c r="N41" s="207" t="s">
        <v>228</v>
      </c>
      <c r="O41" s="207" t="s">
        <v>116</v>
      </c>
      <c r="P41" s="211" t="s">
        <v>182</v>
      </c>
      <c r="Q41" s="213" t="s">
        <v>98</v>
      </c>
    </row>
    <row r="42" spans="1:17" x14ac:dyDescent="0.3">
      <c r="A42" s="207" t="s">
        <v>230</v>
      </c>
      <c r="B42" s="208" t="s">
        <v>229</v>
      </c>
      <c r="C42" s="208" t="s">
        <v>212</v>
      </c>
      <c r="D42" s="208" t="s">
        <v>206</v>
      </c>
      <c r="E42" s="208" t="s">
        <v>123</v>
      </c>
      <c r="F42" s="209">
        <v>6</v>
      </c>
      <c r="G42" s="210">
        <v>32</v>
      </c>
      <c r="H42" s="210">
        <v>12</v>
      </c>
      <c r="I42" s="211">
        <v>6</v>
      </c>
      <c r="J42" s="210">
        <v>10</v>
      </c>
      <c r="K42" s="209">
        <v>60</v>
      </c>
      <c r="L42" s="212" t="s">
        <v>98</v>
      </c>
      <c r="M42" s="207" t="s">
        <v>98</v>
      </c>
      <c r="N42" s="207" t="s">
        <v>115</v>
      </c>
      <c r="O42" s="207" t="s">
        <v>116</v>
      </c>
      <c r="P42" s="211" t="s">
        <v>198</v>
      </c>
      <c r="Q42" s="213" t="s">
        <v>98</v>
      </c>
    </row>
    <row r="43" spans="1:17" x14ac:dyDescent="0.3">
      <c r="A43" s="207" t="s">
        <v>232</v>
      </c>
      <c r="B43" s="208" t="s">
        <v>231</v>
      </c>
      <c r="C43" s="208" t="s">
        <v>212</v>
      </c>
      <c r="D43" s="208" t="s">
        <v>206</v>
      </c>
      <c r="E43" s="208" t="s">
        <v>123</v>
      </c>
      <c r="F43" s="209">
        <v>6</v>
      </c>
      <c r="G43" s="210">
        <v>28</v>
      </c>
      <c r="H43" s="210">
        <v>12</v>
      </c>
      <c r="I43" s="211">
        <v>8</v>
      </c>
      <c r="J43" s="210">
        <v>12</v>
      </c>
      <c r="K43" s="209">
        <v>60</v>
      </c>
      <c r="L43" s="212" t="s">
        <v>98</v>
      </c>
      <c r="M43" s="207" t="s">
        <v>98</v>
      </c>
      <c r="N43" s="207" t="s">
        <v>115</v>
      </c>
      <c r="O43" s="207" t="s">
        <v>116</v>
      </c>
      <c r="P43" s="211" t="s">
        <v>153</v>
      </c>
      <c r="Q43" s="213" t="s">
        <v>98</v>
      </c>
    </row>
    <row r="44" spans="1:17" x14ac:dyDescent="0.3">
      <c r="A44" s="207" t="s">
        <v>234</v>
      </c>
      <c r="B44" s="208" t="s">
        <v>233</v>
      </c>
      <c r="C44" s="208" t="s">
        <v>212</v>
      </c>
      <c r="D44" s="208" t="s">
        <v>206</v>
      </c>
      <c r="E44" s="208" t="s">
        <v>123</v>
      </c>
      <c r="F44" s="209">
        <v>6</v>
      </c>
      <c r="G44" s="210">
        <v>32</v>
      </c>
      <c r="H44" s="210">
        <v>28</v>
      </c>
      <c r="I44" s="211"/>
      <c r="J44" s="210"/>
      <c r="K44" s="209">
        <v>60</v>
      </c>
      <c r="L44" s="212" t="s">
        <v>98</v>
      </c>
      <c r="M44" s="207" t="s">
        <v>98</v>
      </c>
      <c r="N44" s="207" t="s">
        <v>115</v>
      </c>
      <c r="O44" s="207" t="s">
        <v>116</v>
      </c>
      <c r="P44" s="211" t="s">
        <v>215</v>
      </c>
      <c r="Q44" s="213" t="s">
        <v>98</v>
      </c>
    </row>
    <row r="45" spans="1:17" x14ac:dyDescent="0.3">
      <c r="A45" s="207" t="s">
        <v>236</v>
      </c>
      <c r="B45" s="208" t="s">
        <v>235</v>
      </c>
      <c r="C45" s="208" t="s">
        <v>212</v>
      </c>
      <c r="D45" s="208" t="s">
        <v>206</v>
      </c>
      <c r="E45" s="208" t="s">
        <v>123</v>
      </c>
      <c r="F45" s="209">
        <v>6</v>
      </c>
      <c r="G45" s="210">
        <v>32</v>
      </c>
      <c r="H45" s="210"/>
      <c r="I45" s="211">
        <v>28</v>
      </c>
      <c r="J45" s="210"/>
      <c r="K45" s="209">
        <v>60</v>
      </c>
      <c r="L45" s="212" t="s">
        <v>98</v>
      </c>
      <c r="M45" s="207" t="s">
        <v>98</v>
      </c>
      <c r="N45" s="207" t="s">
        <v>115</v>
      </c>
      <c r="O45" s="207" t="s">
        <v>116</v>
      </c>
      <c r="P45" s="211" t="s">
        <v>201</v>
      </c>
      <c r="Q45" s="213" t="s">
        <v>98</v>
      </c>
    </row>
    <row r="46" spans="1:17" x14ac:dyDescent="0.3">
      <c r="A46" s="207" t="s">
        <v>238</v>
      </c>
      <c r="B46" s="208" t="s">
        <v>237</v>
      </c>
      <c r="C46" s="208" t="s">
        <v>239</v>
      </c>
      <c r="D46" s="208" t="s">
        <v>206</v>
      </c>
      <c r="E46" s="208" t="s">
        <v>123</v>
      </c>
      <c r="F46" s="209">
        <v>12</v>
      </c>
      <c r="G46" s="210"/>
      <c r="H46" s="210"/>
      <c r="I46" s="211"/>
      <c r="J46" s="210"/>
      <c r="K46" s="209">
        <v>120</v>
      </c>
      <c r="L46" s="212" t="s">
        <v>98</v>
      </c>
      <c r="M46" s="207" t="s">
        <v>98</v>
      </c>
      <c r="N46" s="207" t="s">
        <v>228</v>
      </c>
      <c r="O46" s="207" t="s">
        <v>240</v>
      </c>
      <c r="P46" s="211" t="s">
        <v>182</v>
      </c>
      <c r="Q46" s="213" t="s">
        <v>98</v>
      </c>
    </row>
    <row r="47" spans="1:17" x14ac:dyDescent="0.3">
      <c r="A47" s="214" t="s">
        <v>100</v>
      </c>
      <c r="B47" s="215" t="s">
        <v>99</v>
      </c>
      <c r="C47" s="215" t="s">
        <v>101</v>
      </c>
      <c r="D47" s="215" t="s">
        <v>102</v>
      </c>
      <c r="E47" s="215" t="s">
        <v>103</v>
      </c>
      <c r="F47" s="216">
        <v>6</v>
      </c>
      <c r="G47" s="217">
        <v>40</v>
      </c>
      <c r="H47" s="217">
        <v>10</v>
      </c>
      <c r="I47" s="218"/>
      <c r="J47" s="217">
        <v>10</v>
      </c>
      <c r="K47" s="216">
        <v>60</v>
      </c>
      <c r="L47" s="219" t="s">
        <v>98</v>
      </c>
      <c r="M47" s="214" t="s">
        <v>104</v>
      </c>
      <c r="N47" s="214" t="s">
        <v>105</v>
      </c>
      <c r="O47" s="214" t="s">
        <v>106</v>
      </c>
      <c r="P47" s="218" t="s">
        <v>442</v>
      </c>
      <c r="Q47" s="220" t="s">
        <v>124</v>
      </c>
    </row>
    <row r="48" spans="1:17" x14ac:dyDescent="0.3">
      <c r="A48" s="214" t="s">
        <v>108</v>
      </c>
      <c r="B48" s="215" t="s">
        <v>107</v>
      </c>
      <c r="C48" s="215" t="s">
        <v>101</v>
      </c>
      <c r="D48" s="215" t="s">
        <v>102</v>
      </c>
      <c r="E48" s="215" t="s">
        <v>103</v>
      </c>
      <c r="F48" s="216">
        <v>6</v>
      </c>
      <c r="G48" s="217">
        <v>40</v>
      </c>
      <c r="H48" s="217">
        <v>10</v>
      </c>
      <c r="I48" s="218"/>
      <c r="J48" s="217">
        <v>10</v>
      </c>
      <c r="K48" s="216">
        <v>60</v>
      </c>
      <c r="L48" s="219" t="s">
        <v>98</v>
      </c>
      <c r="M48" s="214" t="s">
        <v>104</v>
      </c>
      <c r="N48" s="214" t="s">
        <v>105</v>
      </c>
      <c r="O48" s="214" t="s">
        <v>106</v>
      </c>
      <c r="P48" s="218" t="s">
        <v>443</v>
      </c>
      <c r="Q48" s="220" t="s">
        <v>124</v>
      </c>
    </row>
    <row r="49" spans="1:17" x14ac:dyDescent="0.3">
      <c r="A49" s="214" t="s">
        <v>109</v>
      </c>
      <c r="B49" s="215" t="s">
        <v>110</v>
      </c>
      <c r="C49" s="215" t="s">
        <v>101</v>
      </c>
      <c r="D49" s="215" t="s">
        <v>102</v>
      </c>
      <c r="E49" s="215" t="s">
        <v>103</v>
      </c>
      <c r="F49" s="216">
        <v>6</v>
      </c>
      <c r="G49" s="217">
        <v>40</v>
      </c>
      <c r="H49" s="217">
        <v>10</v>
      </c>
      <c r="I49" s="218">
        <v>10</v>
      </c>
      <c r="J49" s="217"/>
      <c r="K49" s="216">
        <v>60</v>
      </c>
      <c r="L49" s="219" t="s">
        <v>98</v>
      </c>
      <c r="M49" s="214" t="s">
        <v>104</v>
      </c>
      <c r="N49" s="214" t="s">
        <v>111</v>
      </c>
      <c r="O49" s="214" t="s">
        <v>109</v>
      </c>
      <c r="P49" s="218" t="s">
        <v>112</v>
      </c>
      <c r="Q49" s="220" t="s">
        <v>124</v>
      </c>
    </row>
    <row r="50" spans="1:17" x14ac:dyDescent="0.3">
      <c r="A50" s="214" t="s">
        <v>114</v>
      </c>
      <c r="B50" s="215" t="s">
        <v>113</v>
      </c>
      <c r="C50" s="215" t="s">
        <v>101</v>
      </c>
      <c r="D50" s="215" t="s">
        <v>102</v>
      </c>
      <c r="E50" s="215" t="s">
        <v>103</v>
      </c>
      <c r="F50" s="216">
        <v>6</v>
      </c>
      <c r="G50" s="217">
        <v>30</v>
      </c>
      <c r="H50" s="217"/>
      <c r="I50" s="218"/>
      <c r="J50" s="217">
        <v>30</v>
      </c>
      <c r="K50" s="216">
        <v>60</v>
      </c>
      <c r="L50" s="219" t="s">
        <v>98</v>
      </c>
      <c r="M50" s="214" t="s">
        <v>104</v>
      </c>
      <c r="N50" s="214" t="s">
        <v>115</v>
      </c>
      <c r="O50" s="214" t="s">
        <v>116</v>
      </c>
      <c r="P50" s="218" t="s">
        <v>188</v>
      </c>
      <c r="Q50" s="220" t="s">
        <v>124</v>
      </c>
    </row>
    <row r="51" spans="1:17" x14ac:dyDescent="0.3">
      <c r="A51" s="214" t="s">
        <v>118</v>
      </c>
      <c r="B51" s="215" t="s">
        <v>117</v>
      </c>
      <c r="C51" s="215" t="s">
        <v>101</v>
      </c>
      <c r="D51" s="215" t="s">
        <v>102</v>
      </c>
      <c r="E51" s="215" t="s">
        <v>103</v>
      </c>
      <c r="F51" s="216">
        <v>6</v>
      </c>
      <c r="G51" s="217">
        <v>40</v>
      </c>
      <c r="H51" s="217">
        <v>10</v>
      </c>
      <c r="I51" s="218">
        <v>10</v>
      </c>
      <c r="J51" s="217"/>
      <c r="K51" s="216">
        <v>60</v>
      </c>
      <c r="L51" s="219" t="s">
        <v>98</v>
      </c>
      <c r="M51" s="214" t="s">
        <v>119</v>
      </c>
      <c r="N51" s="214" t="s">
        <v>111</v>
      </c>
      <c r="O51" s="214" t="s">
        <v>109</v>
      </c>
      <c r="P51" s="218" t="s">
        <v>120</v>
      </c>
      <c r="Q51" s="220" t="s">
        <v>124</v>
      </c>
    </row>
    <row r="52" spans="1:17" x14ac:dyDescent="0.3">
      <c r="A52" s="214" t="s">
        <v>141</v>
      </c>
      <c r="B52" s="215" t="s">
        <v>140</v>
      </c>
      <c r="C52" s="215" t="s">
        <v>139</v>
      </c>
      <c r="D52" s="215" t="s">
        <v>142</v>
      </c>
      <c r="E52" s="215" t="s">
        <v>103</v>
      </c>
      <c r="F52" s="216">
        <v>6</v>
      </c>
      <c r="G52" s="217">
        <v>30</v>
      </c>
      <c r="H52" s="217">
        <v>10</v>
      </c>
      <c r="I52" s="218">
        <v>20</v>
      </c>
      <c r="J52" s="217"/>
      <c r="K52" s="216">
        <v>60</v>
      </c>
      <c r="L52" s="219" t="s">
        <v>124</v>
      </c>
      <c r="M52" s="214" t="s">
        <v>104</v>
      </c>
      <c r="N52" s="214" t="s">
        <v>125</v>
      </c>
      <c r="O52" s="214" t="s">
        <v>143</v>
      </c>
      <c r="P52" s="218" t="s">
        <v>144</v>
      </c>
      <c r="Q52" s="220" t="s">
        <v>124</v>
      </c>
    </row>
    <row r="53" spans="1:17" x14ac:dyDescent="0.3">
      <c r="A53" s="214" t="s">
        <v>149</v>
      </c>
      <c r="B53" s="215" t="s">
        <v>148</v>
      </c>
      <c r="C53" s="215" t="s">
        <v>139</v>
      </c>
      <c r="D53" s="215" t="s">
        <v>142</v>
      </c>
      <c r="E53" s="215" t="s">
        <v>103</v>
      </c>
      <c r="F53" s="216">
        <v>6</v>
      </c>
      <c r="G53" s="217">
        <v>24</v>
      </c>
      <c r="H53" s="217">
        <v>10</v>
      </c>
      <c r="I53" s="218">
        <v>26</v>
      </c>
      <c r="J53" s="217"/>
      <c r="K53" s="216">
        <v>60</v>
      </c>
      <c r="L53" s="219" t="s">
        <v>98</v>
      </c>
      <c r="M53" s="214" t="s">
        <v>104</v>
      </c>
      <c r="N53" s="214" t="s">
        <v>115</v>
      </c>
      <c r="O53" s="214" t="s">
        <v>116</v>
      </c>
      <c r="P53" s="218" t="s">
        <v>150</v>
      </c>
      <c r="Q53" s="220" t="s">
        <v>124</v>
      </c>
    </row>
    <row r="54" spans="1:17" x14ac:dyDescent="0.3">
      <c r="A54" s="214" t="s">
        <v>152</v>
      </c>
      <c r="B54" s="215" t="s">
        <v>151</v>
      </c>
      <c r="C54" s="215" t="s">
        <v>139</v>
      </c>
      <c r="D54" s="215" t="s">
        <v>142</v>
      </c>
      <c r="E54" s="215" t="s">
        <v>103</v>
      </c>
      <c r="F54" s="216">
        <v>6</v>
      </c>
      <c r="G54" s="217">
        <v>30</v>
      </c>
      <c r="H54" s="217">
        <v>10</v>
      </c>
      <c r="I54" s="218">
        <v>10</v>
      </c>
      <c r="J54" s="217">
        <v>10</v>
      </c>
      <c r="K54" s="216">
        <v>60</v>
      </c>
      <c r="L54" s="219" t="s">
        <v>98</v>
      </c>
      <c r="M54" s="214" t="s">
        <v>104</v>
      </c>
      <c r="N54" s="214" t="s">
        <v>115</v>
      </c>
      <c r="O54" s="214" t="s">
        <v>116</v>
      </c>
      <c r="P54" s="218" t="s">
        <v>153</v>
      </c>
      <c r="Q54" s="220" t="s">
        <v>124</v>
      </c>
    </row>
    <row r="55" spans="1:17" x14ac:dyDescent="0.3">
      <c r="A55" s="214" t="s">
        <v>155</v>
      </c>
      <c r="B55" s="215" t="s">
        <v>154</v>
      </c>
      <c r="C55" s="215" t="s">
        <v>139</v>
      </c>
      <c r="D55" s="215" t="s">
        <v>142</v>
      </c>
      <c r="E55" s="215" t="s">
        <v>103</v>
      </c>
      <c r="F55" s="216">
        <v>6</v>
      </c>
      <c r="G55" s="217">
        <v>30</v>
      </c>
      <c r="H55" s="217">
        <v>10</v>
      </c>
      <c r="I55" s="218">
        <v>20</v>
      </c>
      <c r="J55" s="217"/>
      <c r="K55" s="216">
        <v>60</v>
      </c>
      <c r="L55" s="219" t="s">
        <v>156</v>
      </c>
      <c r="M55" s="214" t="s">
        <v>104</v>
      </c>
      <c r="N55" s="214" t="s">
        <v>125</v>
      </c>
      <c r="O55" s="214" t="s">
        <v>143</v>
      </c>
      <c r="P55" s="218" t="s">
        <v>157</v>
      </c>
      <c r="Q55" s="220" t="s">
        <v>124</v>
      </c>
    </row>
    <row r="56" spans="1:17" x14ac:dyDescent="0.3">
      <c r="A56" s="214" t="s">
        <v>163</v>
      </c>
      <c r="B56" s="215" t="s">
        <v>162</v>
      </c>
      <c r="C56" s="215" t="s">
        <v>139</v>
      </c>
      <c r="D56" s="215" t="s">
        <v>142</v>
      </c>
      <c r="E56" s="215" t="s">
        <v>103</v>
      </c>
      <c r="F56" s="216">
        <v>6</v>
      </c>
      <c r="G56" s="217">
        <v>40</v>
      </c>
      <c r="H56" s="217">
        <v>20</v>
      </c>
      <c r="I56" s="218"/>
      <c r="J56" s="217"/>
      <c r="K56" s="216">
        <v>60</v>
      </c>
      <c r="L56" s="219" t="s">
        <v>98</v>
      </c>
      <c r="M56" s="214" t="s">
        <v>104</v>
      </c>
      <c r="N56" s="214" t="s">
        <v>115</v>
      </c>
      <c r="O56" s="214" t="s">
        <v>116</v>
      </c>
      <c r="P56" s="218" t="s">
        <v>164</v>
      </c>
      <c r="Q56" s="220" t="s">
        <v>124</v>
      </c>
    </row>
    <row r="57" spans="1:17" x14ac:dyDescent="0.3">
      <c r="A57" s="214" t="s">
        <v>259</v>
      </c>
      <c r="B57" s="215" t="s">
        <v>258</v>
      </c>
      <c r="C57" s="215" t="s">
        <v>139</v>
      </c>
      <c r="D57" s="215" t="s">
        <v>179</v>
      </c>
      <c r="E57" s="215" t="s">
        <v>103</v>
      </c>
      <c r="F57" s="216">
        <v>6</v>
      </c>
      <c r="G57" s="217">
        <v>32</v>
      </c>
      <c r="H57" s="217">
        <v>6</v>
      </c>
      <c r="I57" s="218">
        <v>22</v>
      </c>
      <c r="J57" s="217"/>
      <c r="K57" s="216">
        <v>60</v>
      </c>
      <c r="L57" s="219" t="s">
        <v>124</v>
      </c>
      <c r="M57" s="214" t="s">
        <v>124</v>
      </c>
      <c r="N57" s="214" t="s">
        <v>125</v>
      </c>
      <c r="O57" s="214" t="s">
        <v>143</v>
      </c>
      <c r="P57" s="218" t="s">
        <v>260</v>
      </c>
      <c r="Q57" s="220" t="s">
        <v>124</v>
      </c>
    </row>
    <row r="58" spans="1:17" x14ac:dyDescent="0.3">
      <c r="A58" s="214" t="s">
        <v>262</v>
      </c>
      <c r="B58" s="215" t="s">
        <v>261</v>
      </c>
      <c r="C58" s="215" t="s">
        <v>139</v>
      </c>
      <c r="D58" s="215" t="s">
        <v>179</v>
      </c>
      <c r="E58" s="215" t="s">
        <v>103</v>
      </c>
      <c r="F58" s="216">
        <v>6</v>
      </c>
      <c r="G58" s="217">
        <v>32</v>
      </c>
      <c r="H58" s="217">
        <v>4</v>
      </c>
      <c r="I58" s="218">
        <v>24</v>
      </c>
      <c r="J58" s="217"/>
      <c r="K58" s="216">
        <v>60</v>
      </c>
      <c r="L58" s="219" t="s">
        <v>124</v>
      </c>
      <c r="M58" s="214" t="s">
        <v>124</v>
      </c>
      <c r="N58" s="214" t="s">
        <v>125</v>
      </c>
      <c r="O58" s="214" t="s">
        <v>143</v>
      </c>
      <c r="P58" s="218" t="s">
        <v>144</v>
      </c>
      <c r="Q58" s="220" t="s">
        <v>124</v>
      </c>
    </row>
    <row r="59" spans="1:17" x14ac:dyDescent="0.3">
      <c r="A59" s="214" t="s">
        <v>264</v>
      </c>
      <c r="B59" s="215" t="s">
        <v>263</v>
      </c>
      <c r="C59" s="215" t="s">
        <v>139</v>
      </c>
      <c r="D59" s="215" t="s">
        <v>179</v>
      </c>
      <c r="E59" s="215" t="s">
        <v>103</v>
      </c>
      <c r="F59" s="216">
        <v>6</v>
      </c>
      <c r="G59" s="217">
        <v>32</v>
      </c>
      <c r="H59" s="217">
        <v>6</v>
      </c>
      <c r="I59" s="218">
        <v>22</v>
      </c>
      <c r="J59" s="217"/>
      <c r="K59" s="216">
        <v>60</v>
      </c>
      <c r="L59" s="219" t="s">
        <v>124</v>
      </c>
      <c r="M59" s="214" t="s">
        <v>124</v>
      </c>
      <c r="N59" s="214" t="s">
        <v>125</v>
      </c>
      <c r="O59" s="214" t="s">
        <v>143</v>
      </c>
      <c r="P59" s="218" t="s">
        <v>265</v>
      </c>
      <c r="Q59" s="220" t="s">
        <v>124</v>
      </c>
    </row>
    <row r="60" spans="1:17" x14ac:dyDescent="0.3">
      <c r="A60" s="214" t="s">
        <v>267</v>
      </c>
      <c r="B60" s="215" t="s">
        <v>266</v>
      </c>
      <c r="C60" s="215" t="s">
        <v>139</v>
      </c>
      <c r="D60" s="215" t="s">
        <v>179</v>
      </c>
      <c r="E60" s="215" t="s">
        <v>103</v>
      </c>
      <c r="F60" s="216">
        <v>6</v>
      </c>
      <c r="G60" s="217">
        <v>32</v>
      </c>
      <c r="H60" s="217">
        <v>4</v>
      </c>
      <c r="I60" s="218">
        <v>24</v>
      </c>
      <c r="J60" s="217"/>
      <c r="K60" s="216">
        <v>60</v>
      </c>
      <c r="L60" s="219" t="s">
        <v>124</v>
      </c>
      <c r="M60" s="214" t="s">
        <v>124</v>
      </c>
      <c r="N60" s="214" t="s">
        <v>125</v>
      </c>
      <c r="O60" s="214" t="s">
        <v>143</v>
      </c>
      <c r="P60" s="218" t="s">
        <v>268</v>
      </c>
      <c r="Q60" s="220" t="s">
        <v>124</v>
      </c>
    </row>
    <row r="61" spans="1:17" x14ac:dyDescent="0.3">
      <c r="A61" s="214" t="s">
        <v>269</v>
      </c>
      <c r="B61" s="215" t="s">
        <v>270</v>
      </c>
      <c r="C61" s="215" t="s">
        <v>139</v>
      </c>
      <c r="D61" s="215" t="s">
        <v>179</v>
      </c>
      <c r="E61" s="215" t="s">
        <v>103</v>
      </c>
      <c r="F61" s="216">
        <v>6</v>
      </c>
      <c r="G61" s="217">
        <v>32</v>
      </c>
      <c r="H61" s="217">
        <v>4</v>
      </c>
      <c r="I61" s="218">
        <v>24</v>
      </c>
      <c r="J61" s="217"/>
      <c r="K61" s="216">
        <v>60</v>
      </c>
      <c r="L61" s="219" t="s">
        <v>124</v>
      </c>
      <c r="M61" s="214" t="s">
        <v>124</v>
      </c>
      <c r="N61" s="214" t="s">
        <v>125</v>
      </c>
      <c r="O61" s="214" t="s">
        <v>143</v>
      </c>
      <c r="P61" s="218" t="s">
        <v>271</v>
      </c>
      <c r="Q61" s="220" t="s">
        <v>124</v>
      </c>
    </row>
    <row r="62" spans="1:17" x14ac:dyDescent="0.3">
      <c r="A62" s="214" t="s">
        <v>204</v>
      </c>
      <c r="B62" s="215" t="s">
        <v>205</v>
      </c>
      <c r="C62" s="215" t="s">
        <v>139</v>
      </c>
      <c r="D62" s="215" t="s">
        <v>206</v>
      </c>
      <c r="E62" s="215" t="s">
        <v>103</v>
      </c>
      <c r="F62" s="216">
        <v>6</v>
      </c>
      <c r="G62" s="217">
        <v>32</v>
      </c>
      <c r="H62" s="217">
        <v>18</v>
      </c>
      <c r="I62" s="218"/>
      <c r="J62" s="217">
        <v>10</v>
      </c>
      <c r="K62" s="216">
        <v>60</v>
      </c>
      <c r="L62" s="219" t="s">
        <v>98</v>
      </c>
      <c r="M62" s="214" t="s">
        <v>104</v>
      </c>
      <c r="N62" s="214" t="s">
        <v>160</v>
      </c>
      <c r="O62" s="214" t="s">
        <v>161</v>
      </c>
      <c r="P62" s="218" t="s">
        <v>369</v>
      </c>
      <c r="Q62" s="220" t="s">
        <v>124</v>
      </c>
    </row>
    <row r="63" spans="1:17" x14ac:dyDescent="0.3">
      <c r="A63" s="214" t="s">
        <v>207</v>
      </c>
      <c r="B63" s="215" t="s">
        <v>208</v>
      </c>
      <c r="C63" s="215" t="s">
        <v>139</v>
      </c>
      <c r="D63" s="215" t="s">
        <v>206</v>
      </c>
      <c r="E63" s="215" t="s">
        <v>103</v>
      </c>
      <c r="F63" s="216">
        <v>6</v>
      </c>
      <c r="G63" s="217">
        <v>32</v>
      </c>
      <c r="H63" s="217">
        <v>18</v>
      </c>
      <c r="I63" s="218"/>
      <c r="J63" s="217">
        <v>10</v>
      </c>
      <c r="K63" s="216">
        <v>60</v>
      </c>
      <c r="L63" s="219" t="s">
        <v>98</v>
      </c>
      <c r="M63" s="214" t="s">
        <v>104</v>
      </c>
      <c r="N63" s="214" t="s">
        <v>115</v>
      </c>
      <c r="O63" s="214" t="s">
        <v>209</v>
      </c>
      <c r="P63" s="218" t="s">
        <v>195</v>
      </c>
      <c r="Q63" s="220" t="s">
        <v>124</v>
      </c>
    </row>
    <row r="64" spans="1:17" x14ac:dyDescent="0.3">
      <c r="A64" s="214" t="s">
        <v>287</v>
      </c>
      <c r="B64" s="215" t="s">
        <v>286</v>
      </c>
      <c r="C64" s="215" t="s">
        <v>212</v>
      </c>
      <c r="D64" s="215" t="s">
        <v>206</v>
      </c>
      <c r="E64" s="215" t="s">
        <v>103</v>
      </c>
      <c r="F64" s="216">
        <v>4.5</v>
      </c>
      <c r="G64" s="217">
        <v>17</v>
      </c>
      <c r="H64" s="217"/>
      <c r="I64" s="218">
        <v>28</v>
      </c>
      <c r="J64" s="217"/>
      <c r="K64" s="216">
        <v>45</v>
      </c>
      <c r="L64" s="219" t="s">
        <v>124</v>
      </c>
      <c r="M64" s="214" t="s">
        <v>124</v>
      </c>
      <c r="N64" s="214" t="s">
        <v>125</v>
      </c>
      <c r="O64" s="214" t="s">
        <v>143</v>
      </c>
      <c r="P64" s="218" t="s">
        <v>288</v>
      </c>
      <c r="Q64" s="220" t="s">
        <v>124</v>
      </c>
    </row>
    <row r="65" spans="1:17" x14ac:dyDescent="0.3">
      <c r="A65" s="214" t="s">
        <v>290</v>
      </c>
      <c r="B65" s="215" t="s">
        <v>289</v>
      </c>
      <c r="C65" s="215" t="s">
        <v>212</v>
      </c>
      <c r="D65" s="215" t="s">
        <v>206</v>
      </c>
      <c r="E65" s="215" t="s">
        <v>103</v>
      </c>
      <c r="F65" s="216">
        <v>4.5</v>
      </c>
      <c r="G65" s="217">
        <v>17</v>
      </c>
      <c r="H65" s="217"/>
      <c r="I65" s="218">
        <v>28</v>
      </c>
      <c r="J65" s="217"/>
      <c r="K65" s="216">
        <v>45</v>
      </c>
      <c r="L65" s="219" t="s">
        <v>124</v>
      </c>
      <c r="M65" s="214" t="s">
        <v>124</v>
      </c>
      <c r="N65" s="214" t="s">
        <v>125</v>
      </c>
      <c r="O65" s="214" t="s">
        <v>143</v>
      </c>
      <c r="P65" s="218" t="s">
        <v>265</v>
      </c>
      <c r="Q65" s="220" t="s">
        <v>124</v>
      </c>
    </row>
    <row r="66" spans="1:17" x14ac:dyDescent="0.3">
      <c r="A66" s="214" t="s">
        <v>292</v>
      </c>
      <c r="B66" s="215" t="s">
        <v>291</v>
      </c>
      <c r="C66" s="215" t="s">
        <v>212</v>
      </c>
      <c r="D66" s="215" t="s">
        <v>206</v>
      </c>
      <c r="E66" s="215" t="s">
        <v>103</v>
      </c>
      <c r="F66" s="216">
        <v>4.5</v>
      </c>
      <c r="G66" s="217">
        <v>24</v>
      </c>
      <c r="H66" s="217">
        <v>7</v>
      </c>
      <c r="I66" s="218">
        <v>14</v>
      </c>
      <c r="J66" s="217"/>
      <c r="K66" s="216">
        <v>45</v>
      </c>
      <c r="L66" s="219" t="s">
        <v>124</v>
      </c>
      <c r="M66" s="214" t="s">
        <v>124</v>
      </c>
      <c r="N66" s="214" t="s">
        <v>125</v>
      </c>
      <c r="O66" s="214" t="s">
        <v>143</v>
      </c>
      <c r="P66" s="218" t="s">
        <v>127</v>
      </c>
      <c r="Q66" s="220" t="s">
        <v>124</v>
      </c>
    </row>
    <row r="67" spans="1:17" x14ac:dyDescent="0.3">
      <c r="A67" s="214" t="s">
        <v>294</v>
      </c>
      <c r="B67" s="215" t="s">
        <v>293</v>
      </c>
      <c r="C67" s="215" t="s">
        <v>212</v>
      </c>
      <c r="D67" s="215" t="s">
        <v>206</v>
      </c>
      <c r="E67" s="215" t="s">
        <v>103</v>
      </c>
      <c r="F67" s="216">
        <v>4.5</v>
      </c>
      <c r="G67" s="217">
        <v>24</v>
      </c>
      <c r="H67" s="217">
        <v>7</v>
      </c>
      <c r="I67" s="218">
        <v>14</v>
      </c>
      <c r="J67" s="217"/>
      <c r="K67" s="216">
        <v>45</v>
      </c>
      <c r="L67" s="219" t="s">
        <v>124</v>
      </c>
      <c r="M67" s="214" t="s">
        <v>124</v>
      </c>
      <c r="N67" s="214" t="s">
        <v>125</v>
      </c>
      <c r="O67" s="214" t="s">
        <v>143</v>
      </c>
      <c r="P67" s="218" t="s">
        <v>277</v>
      </c>
      <c r="Q67" s="220" t="s">
        <v>124</v>
      </c>
    </row>
    <row r="68" spans="1:17" x14ac:dyDescent="0.3">
      <c r="A68" s="214" t="s">
        <v>296</v>
      </c>
      <c r="B68" s="215" t="s">
        <v>295</v>
      </c>
      <c r="C68" s="215" t="s">
        <v>212</v>
      </c>
      <c r="D68" s="215" t="s">
        <v>206</v>
      </c>
      <c r="E68" s="215" t="s">
        <v>103</v>
      </c>
      <c r="F68" s="216">
        <v>4.5</v>
      </c>
      <c r="G68" s="217">
        <v>24</v>
      </c>
      <c r="H68" s="217">
        <v>7</v>
      </c>
      <c r="I68" s="218">
        <v>14</v>
      </c>
      <c r="J68" s="217"/>
      <c r="K68" s="216">
        <v>45</v>
      </c>
      <c r="L68" s="219" t="s">
        <v>124</v>
      </c>
      <c r="M68" s="214" t="s">
        <v>124</v>
      </c>
      <c r="N68" s="214" t="s">
        <v>125</v>
      </c>
      <c r="O68" s="214" t="s">
        <v>143</v>
      </c>
      <c r="P68" s="218" t="s">
        <v>274</v>
      </c>
      <c r="Q68" s="220" t="s">
        <v>124</v>
      </c>
    </row>
    <row r="69" spans="1:17" x14ac:dyDescent="0.3">
      <c r="A69" s="214" t="s">
        <v>298</v>
      </c>
      <c r="B69" s="215" t="s">
        <v>297</v>
      </c>
      <c r="C69" s="215" t="s">
        <v>212</v>
      </c>
      <c r="D69" s="215" t="s">
        <v>206</v>
      </c>
      <c r="E69" s="215" t="s">
        <v>103</v>
      </c>
      <c r="F69" s="216">
        <v>4.5</v>
      </c>
      <c r="G69" s="217">
        <v>24</v>
      </c>
      <c r="H69" s="217">
        <v>7</v>
      </c>
      <c r="I69" s="218">
        <v>14</v>
      </c>
      <c r="J69" s="217"/>
      <c r="K69" s="216">
        <v>45</v>
      </c>
      <c r="L69" s="219" t="s">
        <v>124</v>
      </c>
      <c r="M69" s="214" t="s">
        <v>124</v>
      </c>
      <c r="N69" s="214" t="s">
        <v>125</v>
      </c>
      <c r="O69" s="214" t="s">
        <v>143</v>
      </c>
      <c r="P69" s="218" t="s">
        <v>299</v>
      </c>
      <c r="Q69" s="220" t="s">
        <v>124</v>
      </c>
    </row>
    <row r="70" spans="1:17" x14ac:dyDescent="0.3">
      <c r="A70" s="221" t="s">
        <v>122</v>
      </c>
      <c r="B70" s="222" t="s">
        <v>121</v>
      </c>
      <c r="C70" s="222" t="s">
        <v>101</v>
      </c>
      <c r="D70" s="222" t="s">
        <v>102</v>
      </c>
      <c r="E70" s="222" t="s">
        <v>123</v>
      </c>
      <c r="F70" s="223">
        <v>6</v>
      </c>
      <c r="G70" s="224">
        <v>40</v>
      </c>
      <c r="H70" s="224">
        <v>10</v>
      </c>
      <c r="I70" s="225">
        <v>10</v>
      </c>
      <c r="J70" s="224"/>
      <c r="K70" s="223">
        <v>60</v>
      </c>
      <c r="L70" s="226" t="s">
        <v>124</v>
      </c>
      <c r="M70" s="221" t="s">
        <v>104</v>
      </c>
      <c r="N70" s="221" t="s">
        <v>125</v>
      </c>
      <c r="O70" s="221" t="s">
        <v>126</v>
      </c>
      <c r="P70" s="225" t="s">
        <v>127</v>
      </c>
      <c r="Q70" s="227" t="s">
        <v>124</v>
      </c>
    </row>
    <row r="71" spans="1:17" x14ac:dyDescent="0.3">
      <c r="A71" s="221" t="s">
        <v>129</v>
      </c>
      <c r="B71" s="222" t="s">
        <v>128</v>
      </c>
      <c r="C71" s="222" t="s">
        <v>101</v>
      </c>
      <c r="D71" s="222" t="s">
        <v>102</v>
      </c>
      <c r="E71" s="222" t="s">
        <v>123</v>
      </c>
      <c r="F71" s="223">
        <v>6</v>
      </c>
      <c r="G71" s="224">
        <v>40</v>
      </c>
      <c r="H71" s="224"/>
      <c r="I71" s="225">
        <v>5</v>
      </c>
      <c r="J71" s="224">
        <v>15</v>
      </c>
      <c r="K71" s="223">
        <v>60</v>
      </c>
      <c r="L71" s="226" t="s">
        <v>98</v>
      </c>
      <c r="M71" s="221" t="s">
        <v>104</v>
      </c>
      <c r="N71" s="221" t="s">
        <v>115</v>
      </c>
      <c r="O71" s="221" t="s">
        <v>130</v>
      </c>
      <c r="P71" s="225" t="s">
        <v>131</v>
      </c>
      <c r="Q71" s="227" t="s">
        <v>124</v>
      </c>
    </row>
    <row r="72" spans="1:17" x14ac:dyDescent="0.3">
      <c r="A72" s="221" t="s">
        <v>132</v>
      </c>
      <c r="B72" s="222" t="s">
        <v>133</v>
      </c>
      <c r="C72" s="222" t="s">
        <v>101</v>
      </c>
      <c r="D72" s="222" t="s">
        <v>102</v>
      </c>
      <c r="E72" s="222" t="s">
        <v>123</v>
      </c>
      <c r="F72" s="223">
        <v>6</v>
      </c>
      <c r="G72" s="224">
        <v>30</v>
      </c>
      <c r="H72" s="224">
        <v>8</v>
      </c>
      <c r="I72" s="225"/>
      <c r="J72" s="224">
        <v>22</v>
      </c>
      <c r="K72" s="223">
        <v>60</v>
      </c>
      <c r="L72" s="226" t="s">
        <v>98</v>
      </c>
      <c r="M72" s="221" t="s">
        <v>104</v>
      </c>
      <c r="N72" s="221" t="s">
        <v>105</v>
      </c>
      <c r="O72" s="221" t="s">
        <v>106</v>
      </c>
      <c r="P72" s="225" t="s">
        <v>134</v>
      </c>
      <c r="Q72" s="227" t="s">
        <v>124</v>
      </c>
    </row>
    <row r="73" spans="1:17" x14ac:dyDescent="0.3">
      <c r="A73" s="221" t="s">
        <v>136</v>
      </c>
      <c r="B73" s="222" t="s">
        <v>135</v>
      </c>
      <c r="C73" s="222" t="s">
        <v>101</v>
      </c>
      <c r="D73" s="222" t="s">
        <v>102</v>
      </c>
      <c r="E73" s="222" t="s">
        <v>123</v>
      </c>
      <c r="F73" s="223">
        <v>6</v>
      </c>
      <c r="G73" s="224">
        <v>40</v>
      </c>
      <c r="H73" s="224">
        <v>10</v>
      </c>
      <c r="I73" s="225"/>
      <c r="J73" s="224">
        <v>10</v>
      </c>
      <c r="K73" s="223">
        <v>60</v>
      </c>
      <c r="L73" s="226" t="s">
        <v>98</v>
      </c>
      <c r="M73" s="221" t="s">
        <v>104</v>
      </c>
      <c r="N73" s="221" t="s">
        <v>105</v>
      </c>
      <c r="O73" s="221" t="s">
        <v>106</v>
      </c>
      <c r="P73" s="225" t="s">
        <v>396</v>
      </c>
      <c r="Q73" s="227" t="s">
        <v>124</v>
      </c>
    </row>
    <row r="74" spans="1:17" x14ac:dyDescent="0.3">
      <c r="A74" s="221" t="s">
        <v>138</v>
      </c>
      <c r="B74" s="222" t="s">
        <v>137</v>
      </c>
      <c r="C74" s="222" t="s">
        <v>139</v>
      </c>
      <c r="D74" s="222" t="s">
        <v>102</v>
      </c>
      <c r="E74" s="222" t="s">
        <v>123</v>
      </c>
      <c r="F74" s="223">
        <v>6</v>
      </c>
      <c r="G74" s="224">
        <v>40</v>
      </c>
      <c r="H74" s="224">
        <v>10</v>
      </c>
      <c r="I74" s="225">
        <v>10</v>
      </c>
      <c r="J74" s="224"/>
      <c r="K74" s="223">
        <v>60</v>
      </c>
      <c r="L74" s="226" t="s">
        <v>98</v>
      </c>
      <c r="M74" s="221" t="s">
        <v>104</v>
      </c>
      <c r="N74" s="221" t="s">
        <v>115</v>
      </c>
      <c r="O74" s="221" t="s">
        <v>116</v>
      </c>
      <c r="P74" s="225" t="s">
        <v>397</v>
      </c>
      <c r="Q74" s="227" t="s">
        <v>124</v>
      </c>
    </row>
    <row r="75" spans="1:17" x14ac:dyDescent="0.3">
      <c r="A75" s="221" t="s">
        <v>159</v>
      </c>
      <c r="B75" s="222" t="s">
        <v>158</v>
      </c>
      <c r="C75" s="222" t="s">
        <v>101</v>
      </c>
      <c r="D75" s="222" t="s">
        <v>142</v>
      </c>
      <c r="E75" s="222" t="s">
        <v>123</v>
      </c>
      <c r="F75" s="223">
        <v>6</v>
      </c>
      <c r="G75" s="224">
        <v>40</v>
      </c>
      <c r="H75" s="224">
        <v>20</v>
      </c>
      <c r="I75" s="225"/>
      <c r="J75" s="224"/>
      <c r="K75" s="223">
        <v>60</v>
      </c>
      <c r="L75" s="226" t="s">
        <v>98</v>
      </c>
      <c r="M75" s="221" t="s">
        <v>104</v>
      </c>
      <c r="N75" s="221" t="s">
        <v>160</v>
      </c>
      <c r="O75" s="221" t="s">
        <v>161</v>
      </c>
      <c r="P75" s="225" t="s">
        <v>444</v>
      </c>
      <c r="Q75" s="227" t="s">
        <v>124</v>
      </c>
    </row>
    <row r="76" spans="1:17" x14ac:dyDescent="0.3">
      <c r="A76" s="221" t="s">
        <v>146</v>
      </c>
      <c r="B76" s="222" t="s">
        <v>145</v>
      </c>
      <c r="C76" s="222" t="s">
        <v>139</v>
      </c>
      <c r="D76" s="222" t="s">
        <v>142</v>
      </c>
      <c r="E76" s="222" t="s">
        <v>123</v>
      </c>
      <c r="F76" s="223">
        <v>6</v>
      </c>
      <c r="G76" s="224">
        <v>36</v>
      </c>
      <c r="H76" s="224"/>
      <c r="I76" s="225">
        <v>24</v>
      </c>
      <c r="J76" s="224"/>
      <c r="K76" s="223">
        <v>60</v>
      </c>
      <c r="L76" s="226" t="s">
        <v>98</v>
      </c>
      <c r="M76" s="221" t="s">
        <v>104</v>
      </c>
      <c r="N76" s="221" t="s">
        <v>115</v>
      </c>
      <c r="O76" s="221" t="s">
        <v>116</v>
      </c>
      <c r="P76" s="225" t="s">
        <v>147</v>
      </c>
      <c r="Q76" s="227" t="s">
        <v>124</v>
      </c>
    </row>
    <row r="77" spans="1:17" x14ac:dyDescent="0.3">
      <c r="A77" s="221" t="s">
        <v>166</v>
      </c>
      <c r="B77" s="222" t="s">
        <v>165</v>
      </c>
      <c r="C77" s="222" t="s">
        <v>139</v>
      </c>
      <c r="D77" s="222" t="s">
        <v>142</v>
      </c>
      <c r="E77" s="222" t="s">
        <v>123</v>
      </c>
      <c r="F77" s="223">
        <v>4.5</v>
      </c>
      <c r="G77" s="224">
        <v>20</v>
      </c>
      <c r="H77" s="224">
        <v>10</v>
      </c>
      <c r="I77" s="225">
        <v>15</v>
      </c>
      <c r="J77" s="224"/>
      <c r="K77" s="223">
        <v>45</v>
      </c>
      <c r="L77" s="226" t="s">
        <v>156</v>
      </c>
      <c r="M77" s="221" t="s">
        <v>104</v>
      </c>
      <c r="N77" s="221" t="s">
        <v>125</v>
      </c>
      <c r="O77" s="221" t="s">
        <v>143</v>
      </c>
      <c r="P77" s="225" t="s">
        <v>167</v>
      </c>
      <c r="Q77" s="227" t="s">
        <v>124</v>
      </c>
    </row>
    <row r="78" spans="1:17" x14ac:dyDescent="0.3">
      <c r="A78" s="221" t="s">
        <v>169</v>
      </c>
      <c r="B78" s="222" t="s">
        <v>168</v>
      </c>
      <c r="C78" s="222" t="s">
        <v>139</v>
      </c>
      <c r="D78" s="222" t="s">
        <v>142</v>
      </c>
      <c r="E78" s="222" t="s">
        <v>123</v>
      </c>
      <c r="F78" s="223">
        <v>4.5</v>
      </c>
      <c r="G78" s="224">
        <v>20</v>
      </c>
      <c r="H78" s="224">
        <v>10</v>
      </c>
      <c r="I78" s="225">
        <v>15</v>
      </c>
      <c r="J78" s="224"/>
      <c r="K78" s="223">
        <v>45</v>
      </c>
      <c r="L78" s="226" t="s">
        <v>156</v>
      </c>
      <c r="M78" s="221" t="s">
        <v>104</v>
      </c>
      <c r="N78" s="221" t="s">
        <v>125</v>
      </c>
      <c r="O78" s="221" t="s">
        <v>143</v>
      </c>
      <c r="P78" s="225" t="s">
        <v>170</v>
      </c>
      <c r="Q78" s="227" t="s">
        <v>124</v>
      </c>
    </row>
    <row r="79" spans="1:17" x14ac:dyDescent="0.3">
      <c r="A79" s="221" t="s">
        <v>172</v>
      </c>
      <c r="B79" s="222" t="s">
        <v>171</v>
      </c>
      <c r="C79" s="222" t="s">
        <v>139</v>
      </c>
      <c r="D79" s="222" t="s">
        <v>142</v>
      </c>
      <c r="E79" s="222" t="s">
        <v>123</v>
      </c>
      <c r="F79" s="223">
        <v>4.5</v>
      </c>
      <c r="G79" s="224">
        <v>30</v>
      </c>
      <c r="H79" s="224">
        <v>10</v>
      </c>
      <c r="I79" s="225">
        <v>5</v>
      </c>
      <c r="J79" s="224"/>
      <c r="K79" s="223">
        <v>45</v>
      </c>
      <c r="L79" s="226" t="s">
        <v>98</v>
      </c>
      <c r="M79" s="221" t="s">
        <v>104</v>
      </c>
      <c r="N79" s="221" t="s">
        <v>115</v>
      </c>
      <c r="O79" s="221" t="s">
        <v>116</v>
      </c>
      <c r="P79" s="225" t="s">
        <v>176</v>
      </c>
      <c r="Q79" s="227" t="s">
        <v>124</v>
      </c>
    </row>
    <row r="80" spans="1:17" x14ac:dyDescent="0.3">
      <c r="A80" s="221" t="s">
        <v>175</v>
      </c>
      <c r="B80" s="222" t="s">
        <v>174</v>
      </c>
      <c r="C80" s="222" t="s">
        <v>139</v>
      </c>
      <c r="D80" s="222" t="s">
        <v>142</v>
      </c>
      <c r="E80" s="222" t="s">
        <v>123</v>
      </c>
      <c r="F80" s="223">
        <v>4.5</v>
      </c>
      <c r="G80" s="224">
        <v>30</v>
      </c>
      <c r="H80" s="224">
        <v>10</v>
      </c>
      <c r="I80" s="225">
        <v>5</v>
      </c>
      <c r="J80" s="224"/>
      <c r="K80" s="223">
        <v>45</v>
      </c>
      <c r="L80" s="226" t="s">
        <v>98</v>
      </c>
      <c r="M80" s="221" t="s">
        <v>104</v>
      </c>
      <c r="N80" s="221" t="s">
        <v>115</v>
      </c>
      <c r="O80" s="221" t="s">
        <v>116</v>
      </c>
      <c r="P80" s="225" t="s">
        <v>176</v>
      </c>
      <c r="Q80" s="227" t="s">
        <v>124</v>
      </c>
    </row>
    <row r="81" spans="1:17" x14ac:dyDescent="0.3">
      <c r="A81" s="221" t="s">
        <v>273</v>
      </c>
      <c r="B81" s="222" t="s">
        <v>272</v>
      </c>
      <c r="C81" s="222" t="s">
        <v>139</v>
      </c>
      <c r="D81" s="222" t="s">
        <v>179</v>
      </c>
      <c r="E81" s="222" t="s">
        <v>123</v>
      </c>
      <c r="F81" s="223">
        <v>6</v>
      </c>
      <c r="G81" s="224">
        <v>32</v>
      </c>
      <c r="H81" s="224">
        <v>4</v>
      </c>
      <c r="I81" s="225">
        <v>24</v>
      </c>
      <c r="J81" s="224"/>
      <c r="K81" s="223">
        <v>60</v>
      </c>
      <c r="L81" s="226" t="s">
        <v>124</v>
      </c>
      <c r="M81" s="221" t="s">
        <v>124</v>
      </c>
      <c r="N81" s="221" t="s">
        <v>125</v>
      </c>
      <c r="O81" s="221" t="s">
        <v>143</v>
      </c>
      <c r="P81" s="225" t="s">
        <v>274</v>
      </c>
      <c r="Q81" s="227" t="s">
        <v>124</v>
      </c>
    </row>
    <row r="82" spans="1:17" x14ac:dyDescent="0.3">
      <c r="A82" s="221" t="s">
        <v>276</v>
      </c>
      <c r="B82" s="222" t="s">
        <v>275</v>
      </c>
      <c r="C82" s="222" t="s">
        <v>139</v>
      </c>
      <c r="D82" s="222" t="s">
        <v>179</v>
      </c>
      <c r="E82" s="222" t="s">
        <v>123</v>
      </c>
      <c r="F82" s="223">
        <v>6</v>
      </c>
      <c r="G82" s="224">
        <v>32</v>
      </c>
      <c r="H82" s="224">
        <v>6</v>
      </c>
      <c r="I82" s="225">
        <v>22</v>
      </c>
      <c r="J82" s="224"/>
      <c r="K82" s="223">
        <v>60</v>
      </c>
      <c r="L82" s="226" t="s">
        <v>124</v>
      </c>
      <c r="M82" s="221" t="s">
        <v>124</v>
      </c>
      <c r="N82" s="221" t="s">
        <v>125</v>
      </c>
      <c r="O82" s="221" t="s">
        <v>143</v>
      </c>
      <c r="P82" s="225" t="s">
        <v>277</v>
      </c>
      <c r="Q82" s="227" t="s">
        <v>124</v>
      </c>
    </row>
    <row r="83" spans="1:17" x14ac:dyDescent="0.3">
      <c r="A83" s="221" t="s">
        <v>279</v>
      </c>
      <c r="B83" s="222" t="s">
        <v>278</v>
      </c>
      <c r="C83" s="222" t="s">
        <v>139</v>
      </c>
      <c r="D83" s="222" t="s">
        <v>179</v>
      </c>
      <c r="E83" s="222" t="s">
        <v>123</v>
      </c>
      <c r="F83" s="223">
        <v>6</v>
      </c>
      <c r="G83" s="224">
        <v>32</v>
      </c>
      <c r="H83" s="224">
        <v>4</v>
      </c>
      <c r="I83" s="225">
        <v>24</v>
      </c>
      <c r="J83" s="224"/>
      <c r="K83" s="223">
        <v>60</v>
      </c>
      <c r="L83" s="226" t="s">
        <v>124</v>
      </c>
      <c r="M83" s="221" t="s">
        <v>124</v>
      </c>
      <c r="N83" s="221" t="s">
        <v>125</v>
      </c>
      <c r="O83" s="221" t="s">
        <v>143</v>
      </c>
      <c r="P83" s="225" t="s">
        <v>280</v>
      </c>
      <c r="Q83" s="227" t="s">
        <v>124</v>
      </c>
    </row>
    <row r="84" spans="1:17" x14ac:dyDescent="0.3">
      <c r="A84" s="221" t="s">
        <v>282</v>
      </c>
      <c r="B84" s="222" t="s">
        <v>281</v>
      </c>
      <c r="C84" s="222" t="s">
        <v>139</v>
      </c>
      <c r="D84" s="222" t="s">
        <v>179</v>
      </c>
      <c r="E84" s="222" t="s">
        <v>123</v>
      </c>
      <c r="F84" s="223">
        <v>6</v>
      </c>
      <c r="G84" s="224">
        <v>32</v>
      </c>
      <c r="H84" s="224">
        <v>6</v>
      </c>
      <c r="I84" s="225">
        <v>22</v>
      </c>
      <c r="J84" s="224"/>
      <c r="K84" s="223">
        <v>60</v>
      </c>
      <c r="L84" s="226" t="s">
        <v>124</v>
      </c>
      <c r="M84" s="221" t="s">
        <v>124</v>
      </c>
      <c r="N84" s="221" t="s">
        <v>125</v>
      </c>
      <c r="O84" s="221" t="s">
        <v>143</v>
      </c>
      <c r="P84" s="225" t="s">
        <v>127</v>
      </c>
      <c r="Q84" s="227" t="s">
        <v>124</v>
      </c>
    </row>
    <row r="85" spans="1:17" x14ac:dyDescent="0.3">
      <c r="A85" s="221" t="s">
        <v>283</v>
      </c>
      <c r="B85" s="222" t="s">
        <v>284</v>
      </c>
      <c r="C85" s="222" t="s">
        <v>139</v>
      </c>
      <c r="D85" s="222" t="s">
        <v>179</v>
      </c>
      <c r="E85" s="222" t="s">
        <v>123</v>
      </c>
      <c r="F85" s="223">
        <v>6</v>
      </c>
      <c r="G85" s="224">
        <v>32</v>
      </c>
      <c r="H85" s="224">
        <v>4</v>
      </c>
      <c r="I85" s="225">
        <v>24</v>
      </c>
      <c r="J85" s="224"/>
      <c r="K85" s="223">
        <v>60</v>
      </c>
      <c r="L85" s="226" t="s">
        <v>124</v>
      </c>
      <c r="M85" s="221" t="s">
        <v>124</v>
      </c>
      <c r="N85" s="221" t="s">
        <v>125</v>
      </c>
      <c r="O85" s="221" t="s">
        <v>143</v>
      </c>
      <c r="P85" s="225" t="s">
        <v>285</v>
      </c>
      <c r="Q85" s="227" t="s">
        <v>124</v>
      </c>
    </row>
    <row r="86" spans="1:17" x14ac:dyDescent="0.3">
      <c r="A86" s="221" t="s">
        <v>382</v>
      </c>
      <c r="B86" s="222" t="s">
        <v>300</v>
      </c>
      <c r="C86" s="222" t="s">
        <v>227</v>
      </c>
      <c r="D86" s="222" t="s">
        <v>206</v>
      </c>
      <c r="E86" s="222" t="s">
        <v>123</v>
      </c>
      <c r="F86" s="223">
        <v>6</v>
      </c>
      <c r="G86" s="224"/>
      <c r="H86" s="224"/>
      <c r="I86" s="225"/>
      <c r="J86" s="224"/>
      <c r="K86" s="223">
        <v>60</v>
      </c>
      <c r="L86" s="226" t="s">
        <v>124</v>
      </c>
      <c r="M86" s="221" t="s">
        <v>124</v>
      </c>
      <c r="N86" s="221" t="s">
        <v>228</v>
      </c>
      <c r="O86" s="221" t="s">
        <v>143</v>
      </c>
      <c r="P86" s="225" t="s">
        <v>268</v>
      </c>
      <c r="Q86" s="227" t="s">
        <v>124</v>
      </c>
    </row>
    <row r="87" spans="1:17" x14ac:dyDescent="0.3">
      <c r="A87" s="221" t="s">
        <v>302</v>
      </c>
      <c r="B87" s="222" t="s">
        <v>301</v>
      </c>
      <c r="C87" s="222" t="s">
        <v>212</v>
      </c>
      <c r="D87" s="222" t="s">
        <v>206</v>
      </c>
      <c r="E87" s="222" t="s">
        <v>123</v>
      </c>
      <c r="F87" s="223">
        <v>6</v>
      </c>
      <c r="G87" s="224">
        <v>32</v>
      </c>
      <c r="H87" s="224">
        <v>14</v>
      </c>
      <c r="I87" s="225">
        <v>14</v>
      </c>
      <c r="J87" s="224"/>
      <c r="K87" s="223">
        <v>60</v>
      </c>
      <c r="L87" s="226" t="s">
        <v>124</v>
      </c>
      <c r="M87" s="221" t="s">
        <v>124</v>
      </c>
      <c r="N87" s="221" t="s">
        <v>125</v>
      </c>
      <c r="O87" s="221" t="s">
        <v>143</v>
      </c>
      <c r="P87" s="225" t="s">
        <v>260</v>
      </c>
      <c r="Q87" s="227" t="s">
        <v>124</v>
      </c>
    </row>
    <row r="88" spans="1:17" x14ac:dyDescent="0.3">
      <c r="A88" s="221" t="s">
        <v>304</v>
      </c>
      <c r="B88" s="222" t="s">
        <v>303</v>
      </c>
      <c r="C88" s="222" t="s">
        <v>212</v>
      </c>
      <c r="D88" s="222" t="s">
        <v>206</v>
      </c>
      <c r="E88" s="222" t="s">
        <v>123</v>
      </c>
      <c r="F88" s="223">
        <v>6</v>
      </c>
      <c r="G88" s="224">
        <v>32</v>
      </c>
      <c r="H88" s="224">
        <v>14</v>
      </c>
      <c r="I88" s="225">
        <v>14</v>
      </c>
      <c r="J88" s="224"/>
      <c r="K88" s="223">
        <v>60</v>
      </c>
      <c r="L88" s="226" t="s">
        <v>124</v>
      </c>
      <c r="M88" s="221" t="s">
        <v>124</v>
      </c>
      <c r="N88" s="221" t="s">
        <v>125</v>
      </c>
      <c r="O88" s="221" t="s">
        <v>143</v>
      </c>
      <c r="P88" s="225" t="s">
        <v>144</v>
      </c>
      <c r="Q88" s="227" t="s">
        <v>124</v>
      </c>
    </row>
    <row r="89" spans="1:17" x14ac:dyDescent="0.3">
      <c r="A89" s="221" t="s">
        <v>306</v>
      </c>
      <c r="B89" s="222" t="s">
        <v>305</v>
      </c>
      <c r="C89" s="222" t="s">
        <v>212</v>
      </c>
      <c r="D89" s="222" t="s">
        <v>206</v>
      </c>
      <c r="E89" s="222" t="s">
        <v>123</v>
      </c>
      <c r="F89" s="223">
        <v>6</v>
      </c>
      <c r="G89" s="224">
        <v>32</v>
      </c>
      <c r="H89" s="224">
        <v>14</v>
      </c>
      <c r="I89" s="225">
        <v>14</v>
      </c>
      <c r="J89" s="224"/>
      <c r="K89" s="223">
        <v>60</v>
      </c>
      <c r="L89" s="226" t="s">
        <v>124</v>
      </c>
      <c r="M89" s="221" t="s">
        <v>124</v>
      </c>
      <c r="N89" s="221" t="s">
        <v>125</v>
      </c>
      <c r="O89" s="221" t="s">
        <v>143</v>
      </c>
      <c r="P89" s="225" t="s">
        <v>268</v>
      </c>
      <c r="Q89" s="227" t="s">
        <v>124</v>
      </c>
    </row>
    <row r="90" spans="1:17" x14ac:dyDescent="0.3">
      <c r="A90" s="221" t="s">
        <v>308</v>
      </c>
      <c r="B90" s="222" t="s">
        <v>307</v>
      </c>
      <c r="C90" s="222" t="s">
        <v>212</v>
      </c>
      <c r="D90" s="222" t="s">
        <v>206</v>
      </c>
      <c r="E90" s="222" t="s">
        <v>123</v>
      </c>
      <c r="F90" s="223">
        <v>6</v>
      </c>
      <c r="G90" s="224">
        <v>32</v>
      </c>
      <c r="H90" s="224">
        <v>14</v>
      </c>
      <c r="I90" s="225">
        <v>14</v>
      </c>
      <c r="J90" s="224"/>
      <c r="K90" s="223">
        <v>60</v>
      </c>
      <c r="L90" s="226" t="s">
        <v>124</v>
      </c>
      <c r="M90" s="221" t="s">
        <v>124</v>
      </c>
      <c r="N90" s="221" t="s">
        <v>125</v>
      </c>
      <c r="O90" s="221" t="s">
        <v>143</v>
      </c>
      <c r="P90" s="225" t="s">
        <v>299</v>
      </c>
      <c r="Q90" s="227" t="s">
        <v>124</v>
      </c>
    </row>
    <row r="91" spans="1:17" x14ac:dyDescent="0.3">
      <c r="A91" s="221" t="s">
        <v>310</v>
      </c>
      <c r="B91" s="222" t="s">
        <v>309</v>
      </c>
      <c r="C91" s="222" t="s">
        <v>239</v>
      </c>
      <c r="D91" s="222" t="s">
        <v>206</v>
      </c>
      <c r="E91" s="222" t="s">
        <v>123</v>
      </c>
      <c r="F91" s="223">
        <v>12</v>
      </c>
      <c r="G91" s="224"/>
      <c r="H91" s="224"/>
      <c r="I91" s="225"/>
      <c r="J91" s="224"/>
      <c r="K91" s="223">
        <v>120</v>
      </c>
      <c r="L91" s="226" t="s">
        <v>124</v>
      </c>
      <c r="M91" s="221" t="s">
        <v>124</v>
      </c>
      <c r="N91" s="221" t="s">
        <v>228</v>
      </c>
      <c r="O91" s="221" t="s">
        <v>240</v>
      </c>
      <c r="P91" s="225" t="s">
        <v>268</v>
      </c>
      <c r="Q91" s="227" t="s">
        <v>124</v>
      </c>
    </row>
    <row r="92" spans="1:17" x14ac:dyDescent="0.3">
      <c r="A92" s="228" t="s">
        <v>100</v>
      </c>
      <c r="B92" s="229" t="s">
        <v>99</v>
      </c>
      <c r="C92" s="229" t="s">
        <v>101</v>
      </c>
      <c r="D92" s="229" t="s">
        <v>102</v>
      </c>
      <c r="E92" s="229" t="s">
        <v>103</v>
      </c>
      <c r="F92" s="230">
        <v>6</v>
      </c>
      <c r="G92" s="231">
        <v>40</v>
      </c>
      <c r="H92" s="231">
        <v>10</v>
      </c>
      <c r="I92" s="232"/>
      <c r="J92" s="231">
        <v>10</v>
      </c>
      <c r="K92" s="230">
        <v>60</v>
      </c>
      <c r="L92" s="233" t="s">
        <v>98</v>
      </c>
      <c r="M92" s="228" t="s">
        <v>104</v>
      </c>
      <c r="N92" s="228" t="s">
        <v>105</v>
      </c>
      <c r="O92" s="228" t="s">
        <v>106</v>
      </c>
      <c r="P92" s="232" t="s">
        <v>442</v>
      </c>
      <c r="Q92" s="234" t="s">
        <v>156</v>
      </c>
    </row>
    <row r="93" spans="1:17" x14ac:dyDescent="0.3">
      <c r="A93" s="228" t="s">
        <v>108</v>
      </c>
      <c r="B93" s="229" t="s">
        <v>107</v>
      </c>
      <c r="C93" s="229" t="s">
        <v>101</v>
      </c>
      <c r="D93" s="229" t="s">
        <v>102</v>
      </c>
      <c r="E93" s="229" t="s">
        <v>103</v>
      </c>
      <c r="F93" s="230">
        <v>6</v>
      </c>
      <c r="G93" s="231">
        <v>40</v>
      </c>
      <c r="H93" s="231">
        <v>10</v>
      </c>
      <c r="I93" s="232"/>
      <c r="J93" s="231">
        <v>10</v>
      </c>
      <c r="K93" s="230">
        <v>60</v>
      </c>
      <c r="L93" s="233" t="s">
        <v>98</v>
      </c>
      <c r="M93" s="228" t="s">
        <v>104</v>
      </c>
      <c r="N93" s="228" t="s">
        <v>105</v>
      </c>
      <c r="O93" s="228" t="s">
        <v>106</v>
      </c>
      <c r="P93" s="232" t="s">
        <v>443</v>
      </c>
      <c r="Q93" s="234" t="s">
        <v>156</v>
      </c>
    </row>
    <row r="94" spans="1:17" x14ac:dyDescent="0.3">
      <c r="A94" s="228" t="s">
        <v>109</v>
      </c>
      <c r="B94" s="229" t="s">
        <v>110</v>
      </c>
      <c r="C94" s="229" t="s">
        <v>101</v>
      </c>
      <c r="D94" s="229" t="s">
        <v>102</v>
      </c>
      <c r="E94" s="229" t="s">
        <v>103</v>
      </c>
      <c r="F94" s="230">
        <v>6</v>
      </c>
      <c r="G94" s="231">
        <v>40</v>
      </c>
      <c r="H94" s="231">
        <v>10</v>
      </c>
      <c r="I94" s="232">
        <v>10</v>
      </c>
      <c r="J94" s="231"/>
      <c r="K94" s="230">
        <v>60</v>
      </c>
      <c r="L94" s="233" t="s">
        <v>98</v>
      </c>
      <c r="M94" s="228" t="s">
        <v>104</v>
      </c>
      <c r="N94" s="228" t="s">
        <v>111</v>
      </c>
      <c r="O94" s="228" t="s">
        <v>109</v>
      </c>
      <c r="P94" s="232" t="s">
        <v>112</v>
      </c>
      <c r="Q94" s="234" t="s">
        <v>156</v>
      </c>
    </row>
    <row r="95" spans="1:17" x14ac:dyDescent="0.3">
      <c r="A95" s="228" t="s">
        <v>114</v>
      </c>
      <c r="B95" s="229" t="s">
        <v>113</v>
      </c>
      <c r="C95" s="229" t="s">
        <v>101</v>
      </c>
      <c r="D95" s="229" t="s">
        <v>102</v>
      </c>
      <c r="E95" s="229" t="s">
        <v>103</v>
      </c>
      <c r="F95" s="230">
        <v>6</v>
      </c>
      <c r="G95" s="231">
        <v>30</v>
      </c>
      <c r="H95" s="231"/>
      <c r="I95" s="232"/>
      <c r="J95" s="231">
        <v>30</v>
      </c>
      <c r="K95" s="230">
        <v>60</v>
      </c>
      <c r="L95" s="233" t="s">
        <v>98</v>
      </c>
      <c r="M95" s="228" t="s">
        <v>104</v>
      </c>
      <c r="N95" s="228" t="s">
        <v>115</v>
      </c>
      <c r="O95" s="228" t="s">
        <v>116</v>
      </c>
      <c r="P95" s="232" t="s">
        <v>188</v>
      </c>
      <c r="Q95" s="234" t="s">
        <v>156</v>
      </c>
    </row>
    <row r="96" spans="1:17" x14ac:dyDescent="0.3">
      <c r="A96" s="228" t="s">
        <v>118</v>
      </c>
      <c r="B96" s="229" t="s">
        <v>117</v>
      </c>
      <c r="C96" s="229" t="s">
        <v>101</v>
      </c>
      <c r="D96" s="229" t="s">
        <v>102</v>
      </c>
      <c r="E96" s="229" t="s">
        <v>103</v>
      </c>
      <c r="F96" s="230">
        <v>6</v>
      </c>
      <c r="G96" s="231">
        <v>40</v>
      </c>
      <c r="H96" s="231">
        <v>10</v>
      </c>
      <c r="I96" s="232">
        <v>10</v>
      </c>
      <c r="J96" s="231"/>
      <c r="K96" s="230">
        <v>60</v>
      </c>
      <c r="L96" s="233" t="s">
        <v>98</v>
      </c>
      <c r="M96" s="228" t="s">
        <v>119</v>
      </c>
      <c r="N96" s="228" t="s">
        <v>111</v>
      </c>
      <c r="O96" s="228" t="s">
        <v>109</v>
      </c>
      <c r="P96" s="232" t="s">
        <v>120</v>
      </c>
      <c r="Q96" s="234" t="s">
        <v>156</v>
      </c>
    </row>
    <row r="97" spans="1:17" x14ac:dyDescent="0.3">
      <c r="A97" s="228" t="s">
        <v>141</v>
      </c>
      <c r="B97" s="229" t="s">
        <v>140</v>
      </c>
      <c r="C97" s="229" t="s">
        <v>139</v>
      </c>
      <c r="D97" s="229" t="s">
        <v>142</v>
      </c>
      <c r="E97" s="229" t="s">
        <v>103</v>
      </c>
      <c r="F97" s="230">
        <v>6</v>
      </c>
      <c r="G97" s="231">
        <v>30</v>
      </c>
      <c r="H97" s="231">
        <v>10</v>
      </c>
      <c r="I97" s="232">
        <v>20</v>
      </c>
      <c r="J97" s="231"/>
      <c r="K97" s="230">
        <v>60</v>
      </c>
      <c r="L97" s="233" t="s">
        <v>124</v>
      </c>
      <c r="M97" s="228" t="s">
        <v>104</v>
      </c>
      <c r="N97" s="228" t="s">
        <v>125</v>
      </c>
      <c r="O97" s="228" t="s">
        <v>143</v>
      </c>
      <c r="P97" s="232" t="s">
        <v>144</v>
      </c>
      <c r="Q97" s="234" t="s">
        <v>156</v>
      </c>
    </row>
    <row r="98" spans="1:17" x14ac:dyDescent="0.3">
      <c r="A98" s="228" t="s">
        <v>149</v>
      </c>
      <c r="B98" s="229" t="s">
        <v>148</v>
      </c>
      <c r="C98" s="229" t="s">
        <v>139</v>
      </c>
      <c r="D98" s="229" t="s">
        <v>142</v>
      </c>
      <c r="E98" s="229" t="s">
        <v>103</v>
      </c>
      <c r="F98" s="230">
        <v>6</v>
      </c>
      <c r="G98" s="231">
        <v>24</v>
      </c>
      <c r="H98" s="231">
        <v>10</v>
      </c>
      <c r="I98" s="232">
        <v>26</v>
      </c>
      <c r="J98" s="231"/>
      <c r="K98" s="230">
        <v>60</v>
      </c>
      <c r="L98" s="233" t="s">
        <v>98</v>
      </c>
      <c r="M98" s="228" t="s">
        <v>104</v>
      </c>
      <c r="N98" s="228" t="s">
        <v>115</v>
      </c>
      <c r="O98" s="228" t="s">
        <v>116</v>
      </c>
      <c r="P98" s="232" t="s">
        <v>150</v>
      </c>
      <c r="Q98" s="234" t="s">
        <v>156</v>
      </c>
    </row>
    <row r="99" spans="1:17" x14ac:dyDescent="0.3">
      <c r="A99" s="228" t="s">
        <v>152</v>
      </c>
      <c r="B99" s="229" t="s">
        <v>151</v>
      </c>
      <c r="C99" s="229" t="s">
        <v>139</v>
      </c>
      <c r="D99" s="229" t="s">
        <v>142</v>
      </c>
      <c r="E99" s="229" t="s">
        <v>103</v>
      </c>
      <c r="F99" s="230">
        <v>6</v>
      </c>
      <c r="G99" s="231">
        <v>30</v>
      </c>
      <c r="H99" s="231">
        <v>10</v>
      </c>
      <c r="I99" s="232">
        <v>10</v>
      </c>
      <c r="J99" s="231">
        <v>10</v>
      </c>
      <c r="K99" s="230">
        <v>60</v>
      </c>
      <c r="L99" s="233" t="s">
        <v>98</v>
      </c>
      <c r="M99" s="228" t="s">
        <v>104</v>
      </c>
      <c r="N99" s="228" t="s">
        <v>115</v>
      </c>
      <c r="O99" s="228" t="s">
        <v>116</v>
      </c>
      <c r="P99" s="232" t="s">
        <v>153</v>
      </c>
      <c r="Q99" s="234" t="s">
        <v>156</v>
      </c>
    </row>
    <row r="100" spans="1:17" x14ac:dyDescent="0.3">
      <c r="A100" s="228" t="s">
        <v>155</v>
      </c>
      <c r="B100" s="229" t="s">
        <v>154</v>
      </c>
      <c r="C100" s="229" t="s">
        <v>139</v>
      </c>
      <c r="D100" s="229" t="s">
        <v>142</v>
      </c>
      <c r="E100" s="229" t="s">
        <v>103</v>
      </c>
      <c r="F100" s="230">
        <v>6</v>
      </c>
      <c r="G100" s="231">
        <v>30</v>
      </c>
      <c r="H100" s="231">
        <v>10</v>
      </c>
      <c r="I100" s="232">
        <v>20</v>
      </c>
      <c r="J100" s="231"/>
      <c r="K100" s="230">
        <v>60</v>
      </c>
      <c r="L100" s="233" t="s">
        <v>156</v>
      </c>
      <c r="M100" s="228" t="s">
        <v>104</v>
      </c>
      <c r="N100" s="228" t="s">
        <v>125</v>
      </c>
      <c r="O100" s="228" t="s">
        <v>143</v>
      </c>
      <c r="P100" s="232" t="s">
        <v>157</v>
      </c>
      <c r="Q100" s="234" t="s">
        <v>156</v>
      </c>
    </row>
    <row r="101" spans="1:17" x14ac:dyDescent="0.3">
      <c r="A101" s="228" t="s">
        <v>163</v>
      </c>
      <c r="B101" s="229" t="s">
        <v>162</v>
      </c>
      <c r="C101" s="229" t="s">
        <v>139</v>
      </c>
      <c r="D101" s="229" t="s">
        <v>142</v>
      </c>
      <c r="E101" s="229" t="s">
        <v>103</v>
      </c>
      <c r="F101" s="230">
        <v>6</v>
      </c>
      <c r="G101" s="231">
        <v>40</v>
      </c>
      <c r="H101" s="231">
        <v>20</v>
      </c>
      <c r="I101" s="232"/>
      <c r="J101" s="231"/>
      <c r="K101" s="230">
        <v>60</v>
      </c>
      <c r="L101" s="233" t="s">
        <v>98</v>
      </c>
      <c r="M101" s="228" t="s">
        <v>104</v>
      </c>
      <c r="N101" s="228" t="s">
        <v>115</v>
      </c>
      <c r="O101" s="228" t="s">
        <v>116</v>
      </c>
      <c r="P101" s="232" t="s">
        <v>164</v>
      </c>
      <c r="Q101" s="234" t="s">
        <v>156</v>
      </c>
    </row>
    <row r="102" spans="1:17" x14ac:dyDescent="0.3">
      <c r="A102" s="228" t="s">
        <v>204</v>
      </c>
      <c r="B102" s="229" t="s">
        <v>205</v>
      </c>
      <c r="C102" s="229" t="s">
        <v>139</v>
      </c>
      <c r="D102" s="229" t="s">
        <v>179</v>
      </c>
      <c r="E102" s="229" t="s">
        <v>103</v>
      </c>
      <c r="F102" s="230">
        <v>6</v>
      </c>
      <c r="G102" s="231">
        <v>32</v>
      </c>
      <c r="H102" s="231">
        <v>18</v>
      </c>
      <c r="I102" s="232"/>
      <c r="J102" s="231">
        <v>10</v>
      </c>
      <c r="K102" s="230">
        <v>60</v>
      </c>
      <c r="L102" s="233" t="s">
        <v>98</v>
      </c>
      <c r="M102" s="228" t="s">
        <v>104</v>
      </c>
      <c r="N102" s="228" t="s">
        <v>160</v>
      </c>
      <c r="O102" s="228" t="s">
        <v>161</v>
      </c>
      <c r="P102" s="232" t="s">
        <v>369</v>
      </c>
      <c r="Q102" s="234" t="s">
        <v>156</v>
      </c>
    </row>
    <row r="103" spans="1:17" x14ac:dyDescent="0.3">
      <c r="A103" s="228" t="s">
        <v>312</v>
      </c>
      <c r="B103" s="229" t="s">
        <v>311</v>
      </c>
      <c r="C103" s="229" t="s">
        <v>139</v>
      </c>
      <c r="D103" s="229" t="s">
        <v>179</v>
      </c>
      <c r="E103" s="229" t="s">
        <v>103</v>
      </c>
      <c r="F103" s="230">
        <v>6</v>
      </c>
      <c r="G103" s="231">
        <v>32</v>
      </c>
      <c r="H103" s="231">
        <v>4</v>
      </c>
      <c r="I103" s="232">
        <v>24</v>
      </c>
      <c r="J103" s="231"/>
      <c r="K103" s="230">
        <v>60</v>
      </c>
      <c r="L103" s="233" t="s">
        <v>156</v>
      </c>
      <c r="M103" s="228" t="s">
        <v>156</v>
      </c>
      <c r="N103" s="228" t="s">
        <v>125</v>
      </c>
      <c r="O103" s="228" t="s">
        <v>143</v>
      </c>
      <c r="P103" s="232" t="s">
        <v>313</v>
      </c>
      <c r="Q103" s="234" t="s">
        <v>156</v>
      </c>
    </row>
    <row r="104" spans="1:17" x14ac:dyDescent="0.3">
      <c r="A104" s="228" t="s">
        <v>315</v>
      </c>
      <c r="B104" s="229" t="s">
        <v>314</v>
      </c>
      <c r="C104" s="229" t="s">
        <v>139</v>
      </c>
      <c r="D104" s="229" t="s">
        <v>179</v>
      </c>
      <c r="E104" s="229" t="s">
        <v>103</v>
      </c>
      <c r="F104" s="230">
        <v>6</v>
      </c>
      <c r="G104" s="231">
        <v>32</v>
      </c>
      <c r="H104" s="231">
        <v>4</v>
      </c>
      <c r="I104" s="232">
        <v>24</v>
      </c>
      <c r="J104" s="231"/>
      <c r="K104" s="230">
        <v>60</v>
      </c>
      <c r="L104" s="233" t="s">
        <v>156</v>
      </c>
      <c r="M104" s="228" t="s">
        <v>156</v>
      </c>
      <c r="N104" s="228" t="s">
        <v>125</v>
      </c>
      <c r="O104" s="228" t="s">
        <v>143</v>
      </c>
      <c r="P104" s="232" t="s">
        <v>271</v>
      </c>
      <c r="Q104" s="234" t="s">
        <v>156</v>
      </c>
    </row>
    <row r="105" spans="1:17" x14ac:dyDescent="0.3">
      <c r="A105" s="228" t="s">
        <v>317</v>
      </c>
      <c r="B105" s="229" t="s">
        <v>316</v>
      </c>
      <c r="C105" s="229" t="s">
        <v>139</v>
      </c>
      <c r="D105" s="229" t="s">
        <v>179</v>
      </c>
      <c r="E105" s="229" t="s">
        <v>103</v>
      </c>
      <c r="F105" s="230">
        <v>6</v>
      </c>
      <c r="G105" s="231">
        <v>32</v>
      </c>
      <c r="H105" s="231">
        <v>4</v>
      </c>
      <c r="I105" s="232">
        <v>24</v>
      </c>
      <c r="J105" s="231"/>
      <c r="K105" s="230">
        <v>60</v>
      </c>
      <c r="L105" s="233" t="s">
        <v>156</v>
      </c>
      <c r="M105" s="228" t="s">
        <v>156</v>
      </c>
      <c r="N105" s="228" t="s">
        <v>125</v>
      </c>
      <c r="O105" s="228" t="s">
        <v>143</v>
      </c>
      <c r="P105" s="232" t="s">
        <v>318</v>
      </c>
      <c r="Q105" s="234" t="s">
        <v>156</v>
      </c>
    </row>
    <row r="106" spans="1:17" x14ac:dyDescent="0.3">
      <c r="A106" s="228" t="s">
        <v>319</v>
      </c>
      <c r="B106" s="229" t="s">
        <v>320</v>
      </c>
      <c r="C106" s="229" t="s">
        <v>139</v>
      </c>
      <c r="D106" s="229" t="s">
        <v>179</v>
      </c>
      <c r="E106" s="229" t="s">
        <v>103</v>
      </c>
      <c r="F106" s="230">
        <v>6</v>
      </c>
      <c r="G106" s="231">
        <v>32</v>
      </c>
      <c r="H106" s="231">
        <v>4</v>
      </c>
      <c r="I106" s="232">
        <v>24</v>
      </c>
      <c r="J106" s="231"/>
      <c r="K106" s="230">
        <v>60</v>
      </c>
      <c r="L106" s="233" t="s">
        <v>156</v>
      </c>
      <c r="M106" s="228" t="s">
        <v>156</v>
      </c>
      <c r="N106" s="228" t="s">
        <v>125</v>
      </c>
      <c r="O106" s="228" t="s">
        <v>143</v>
      </c>
      <c r="P106" s="232" t="s">
        <v>288</v>
      </c>
      <c r="Q106" s="234" t="s">
        <v>156</v>
      </c>
    </row>
    <row r="107" spans="1:17" x14ac:dyDescent="0.3">
      <c r="A107" s="228" t="s">
        <v>207</v>
      </c>
      <c r="B107" s="229" t="s">
        <v>208</v>
      </c>
      <c r="C107" s="229" t="s">
        <v>139</v>
      </c>
      <c r="D107" s="229" t="s">
        <v>206</v>
      </c>
      <c r="E107" s="229" t="s">
        <v>103</v>
      </c>
      <c r="F107" s="230">
        <v>6</v>
      </c>
      <c r="G107" s="231">
        <v>32</v>
      </c>
      <c r="H107" s="231">
        <v>18</v>
      </c>
      <c r="I107" s="232"/>
      <c r="J107" s="231">
        <v>10</v>
      </c>
      <c r="K107" s="230">
        <v>60</v>
      </c>
      <c r="L107" s="233" t="s">
        <v>98</v>
      </c>
      <c r="M107" s="228" t="s">
        <v>104</v>
      </c>
      <c r="N107" s="228" t="s">
        <v>115</v>
      </c>
      <c r="O107" s="228" t="s">
        <v>209</v>
      </c>
      <c r="P107" s="232" t="s">
        <v>195</v>
      </c>
      <c r="Q107" s="234" t="s">
        <v>156</v>
      </c>
    </row>
    <row r="108" spans="1:17" x14ac:dyDescent="0.3">
      <c r="A108" s="228" t="s">
        <v>336</v>
      </c>
      <c r="B108" s="229" t="s">
        <v>335</v>
      </c>
      <c r="C108" s="229" t="s">
        <v>139</v>
      </c>
      <c r="D108" s="229" t="s">
        <v>206</v>
      </c>
      <c r="E108" s="229" t="s">
        <v>103</v>
      </c>
      <c r="F108" s="230">
        <v>6</v>
      </c>
      <c r="G108" s="231">
        <v>18</v>
      </c>
      <c r="H108" s="231">
        <v>4</v>
      </c>
      <c r="I108" s="232">
        <v>38</v>
      </c>
      <c r="J108" s="231"/>
      <c r="K108" s="230">
        <v>60</v>
      </c>
      <c r="L108" s="233" t="s">
        <v>156</v>
      </c>
      <c r="M108" s="228" t="s">
        <v>156</v>
      </c>
      <c r="N108" s="228" t="s">
        <v>125</v>
      </c>
      <c r="O108" s="228" t="s">
        <v>143</v>
      </c>
      <c r="P108" s="232" t="s">
        <v>337</v>
      </c>
      <c r="Q108" s="234" t="s">
        <v>156</v>
      </c>
    </row>
    <row r="109" spans="1:17" x14ac:dyDescent="0.3">
      <c r="A109" s="228" t="s">
        <v>339</v>
      </c>
      <c r="B109" s="229" t="s">
        <v>338</v>
      </c>
      <c r="C109" s="229" t="s">
        <v>212</v>
      </c>
      <c r="D109" s="229" t="s">
        <v>206</v>
      </c>
      <c r="E109" s="229" t="s">
        <v>103</v>
      </c>
      <c r="F109" s="230">
        <v>4.5</v>
      </c>
      <c r="G109" s="231">
        <v>17</v>
      </c>
      <c r="H109" s="231"/>
      <c r="I109" s="232">
        <v>28</v>
      </c>
      <c r="J109" s="231"/>
      <c r="K109" s="230">
        <v>45</v>
      </c>
      <c r="L109" s="233" t="s">
        <v>156</v>
      </c>
      <c r="M109" s="228" t="s">
        <v>156</v>
      </c>
      <c r="N109" s="228" t="s">
        <v>125</v>
      </c>
      <c r="O109" s="228" t="s">
        <v>143</v>
      </c>
      <c r="P109" s="232" t="s">
        <v>329</v>
      </c>
      <c r="Q109" s="234" t="s">
        <v>156</v>
      </c>
    </row>
    <row r="110" spans="1:17" x14ac:dyDescent="0.3">
      <c r="A110" s="228" t="s">
        <v>341</v>
      </c>
      <c r="B110" s="229" t="s">
        <v>340</v>
      </c>
      <c r="C110" s="229" t="s">
        <v>212</v>
      </c>
      <c r="D110" s="229" t="s">
        <v>206</v>
      </c>
      <c r="E110" s="229" t="s">
        <v>103</v>
      </c>
      <c r="F110" s="230">
        <v>4.5</v>
      </c>
      <c r="G110" s="231">
        <v>24</v>
      </c>
      <c r="H110" s="231">
        <v>7</v>
      </c>
      <c r="I110" s="232">
        <v>14</v>
      </c>
      <c r="J110" s="231"/>
      <c r="K110" s="230">
        <v>45</v>
      </c>
      <c r="L110" s="233" t="s">
        <v>156</v>
      </c>
      <c r="M110" s="228" t="s">
        <v>156</v>
      </c>
      <c r="N110" s="228" t="s">
        <v>125</v>
      </c>
      <c r="O110" s="228" t="s">
        <v>143</v>
      </c>
      <c r="P110" s="232" t="s">
        <v>324</v>
      </c>
      <c r="Q110" s="234" t="s">
        <v>156</v>
      </c>
    </row>
    <row r="111" spans="1:17" x14ac:dyDescent="0.3">
      <c r="A111" s="228" t="s">
        <v>343</v>
      </c>
      <c r="B111" s="229" t="s">
        <v>342</v>
      </c>
      <c r="C111" s="229" t="s">
        <v>212</v>
      </c>
      <c r="D111" s="229" t="s">
        <v>206</v>
      </c>
      <c r="E111" s="229" t="s">
        <v>103</v>
      </c>
      <c r="F111" s="230">
        <v>4.5</v>
      </c>
      <c r="G111" s="231">
        <v>24</v>
      </c>
      <c r="H111" s="231">
        <v>7</v>
      </c>
      <c r="I111" s="232">
        <v>14</v>
      </c>
      <c r="J111" s="231"/>
      <c r="K111" s="230">
        <v>45</v>
      </c>
      <c r="L111" s="233" t="s">
        <v>156</v>
      </c>
      <c r="M111" s="228" t="s">
        <v>156</v>
      </c>
      <c r="N111" s="228" t="s">
        <v>125</v>
      </c>
      <c r="O111" s="228" t="s">
        <v>143</v>
      </c>
      <c r="P111" s="232" t="s">
        <v>334</v>
      </c>
      <c r="Q111" s="234" t="s">
        <v>156</v>
      </c>
    </row>
    <row r="112" spans="1:17" x14ac:dyDescent="0.3">
      <c r="A112" s="228" t="s">
        <v>345</v>
      </c>
      <c r="B112" s="229" t="s">
        <v>344</v>
      </c>
      <c r="C112" s="229" t="s">
        <v>212</v>
      </c>
      <c r="D112" s="229" t="s">
        <v>206</v>
      </c>
      <c r="E112" s="229" t="s">
        <v>103</v>
      </c>
      <c r="F112" s="230">
        <v>4.5</v>
      </c>
      <c r="G112" s="231">
        <v>24</v>
      </c>
      <c r="H112" s="231">
        <v>7</v>
      </c>
      <c r="I112" s="232">
        <v>14</v>
      </c>
      <c r="J112" s="231"/>
      <c r="K112" s="230">
        <v>45</v>
      </c>
      <c r="L112" s="233" t="s">
        <v>156</v>
      </c>
      <c r="M112" s="228" t="s">
        <v>156</v>
      </c>
      <c r="N112" s="228" t="s">
        <v>125</v>
      </c>
      <c r="O112" s="228" t="s">
        <v>143</v>
      </c>
      <c r="P112" s="232" t="s">
        <v>346</v>
      </c>
      <c r="Q112" s="234" t="s">
        <v>156</v>
      </c>
    </row>
    <row r="113" spans="1:17" x14ac:dyDescent="0.3">
      <c r="A113" s="228" t="s">
        <v>348</v>
      </c>
      <c r="B113" s="229" t="s">
        <v>347</v>
      </c>
      <c r="C113" s="229" t="s">
        <v>212</v>
      </c>
      <c r="D113" s="229" t="s">
        <v>206</v>
      </c>
      <c r="E113" s="229" t="s">
        <v>103</v>
      </c>
      <c r="F113" s="230">
        <v>4.5</v>
      </c>
      <c r="G113" s="231">
        <v>24</v>
      </c>
      <c r="H113" s="231">
        <v>7</v>
      </c>
      <c r="I113" s="232">
        <v>14</v>
      </c>
      <c r="J113" s="231"/>
      <c r="K113" s="230">
        <v>45</v>
      </c>
      <c r="L113" s="233" t="s">
        <v>156</v>
      </c>
      <c r="M113" s="228" t="s">
        <v>156</v>
      </c>
      <c r="N113" s="228" t="s">
        <v>125</v>
      </c>
      <c r="O113" s="228" t="s">
        <v>143</v>
      </c>
      <c r="P113" s="232" t="s">
        <v>271</v>
      </c>
      <c r="Q113" s="234" t="s">
        <v>156</v>
      </c>
    </row>
    <row r="114" spans="1:17" x14ac:dyDescent="0.3">
      <c r="A114" s="228" t="s">
        <v>350</v>
      </c>
      <c r="B114" s="229" t="s">
        <v>349</v>
      </c>
      <c r="C114" s="229" t="s">
        <v>212</v>
      </c>
      <c r="D114" s="229" t="s">
        <v>206</v>
      </c>
      <c r="E114" s="229" t="s">
        <v>103</v>
      </c>
      <c r="F114" s="230">
        <v>4.5</v>
      </c>
      <c r="G114" s="231">
        <v>17</v>
      </c>
      <c r="H114" s="231"/>
      <c r="I114" s="232">
        <v>28</v>
      </c>
      <c r="J114" s="231"/>
      <c r="K114" s="230">
        <v>45</v>
      </c>
      <c r="L114" s="233" t="s">
        <v>156</v>
      </c>
      <c r="M114" s="228" t="s">
        <v>156</v>
      </c>
      <c r="N114" s="228" t="s">
        <v>125</v>
      </c>
      <c r="O114" s="228" t="s">
        <v>143</v>
      </c>
      <c r="P114" s="232" t="s">
        <v>157</v>
      </c>
      <c r="Q114" s="234" t="s">
        <v>156</v>
      </c>
    </row>
    <row r="115" spans="1:17" x14ac:dyDescent="0.3">
      <c r="A115" s="235" t="s">
        <v>122</v>
      </c>
      <c r="B115" s="236" t="s">
        <v>121</v>
      </c>
      <c r="C115" s="236" t="s">
        <v>101</v>
      </c>
      <c r="D115" s="236" t="s">
        <v>102</v>
      </c>
      <c r="E115" s="236" t="s">
        <v>123</v>
      </c>
      <c r="F115" s="237">
        <v>6</v>
      </c>
      <c r="G115" s="238">
        <v>40</v>
      </c>
      <c r="H115" s="238">
        <v>10</v>
      </c>
      <c r="I115" s="239">
        <v>10</v>
      </c>
      <c r="J115" s="238"/>
      <c r="K115" s="237">
        <v>60</v>
      </c>
      <c r="L115" s="240" t="s">
        <v>124</v>
      </c>
      <c r="M115" s="235" t="s">
        <v>104</v>
      </c>
      <c r="N115" s="235" t="s">
        <v>125</v>
      </c>
      <c r="O115" s="235" t="s">
        <v>126</v>
      </c>
      <c r="P115" s="239" t="s">
        <v>127</v>
      </c>
      <c r="Q115" s="241" t="s">
        <v>156</v>
      </c>
    </row>
    <row r="116" spans="1:17" x14ac:dyDescent="0.3">
      <c r="A116" s="235" t="s">
        <v>129</v>
      </c>
      <c r="B116" s="236" t="s">
        <v>128</v>
      </c>
      <c r="C116" s="236" t="s">
        <v>101</v>
      </c>
      <c r="D116" s="236" t="s">
        <v>102</v>
      </c>
      <c r="E116" s="236" t="s">
        <v>123</v>
      </c>
      <c r="F116" s="237">
        <v>6</v>
      </c>
      <c r="G116" s="238">
        <v>40</v>
      </c>
      <c r="H116" s="238"/>
      <c r="I116" s="239">
        <v>5</v>
      </c>
      <c r="J116" s="238">
        <v>15</v>
      </c>
      <c r="K116" s="237">
        <v>60</v>
      </c>
      <c r="L116" s="240" t="s">
        <v>98</v>
      </c>
      <c r="M116" s="235" t="s">
        <v>104</v>
      </c>
      <c r="N116" s="235" t="s">
        <v>115</v>
      </c>
      <c r="O116" s="235" t="s">
        <v>130</v>
      </c>
      <c r="P116" s="239" t="s">
        <v>131</v>
      </c>
      <c r="Q116" s="241" t="s">
        <v>156</v>
      </c>
    </row>
    <row r="117" spans="1:17" x14ac:dyDescent="0.3">
      <c r="A117" s="235" t="s">
        <v>132</v>
      </c>
      <c r="B117" s="236" t="s">
        <v>133</v>
      </c>
      <c r="C117" s="236" t="s">
        <v>101</v>
      </c>
      <c r="D117" s="236" t="s">
        <v>102</v>
      </c>
      <c r="E117" s="236" t="s">
        <v>123</v>
      </c>
      <c r="F117" s="237">
        <v>6</v>
      </c>
      <c r="G117" s="238">
        <v>30</v>
      </c>
      <c r="H117" s="238">
        <v>8</v>
      </c>
      <c r="I117" s="239"/>
      <c r="J117" s="238">
        <v>22</v>
      </c>
      <c r="K117" s="237">
        <v>60</v>
      </c>
      <c r="L117" s="240" t="s">
        <v>98</v>
      </c>
      <c r="M117" s="235" t="s">
        <v>104</v>
      </c>
      <c r="N117" s="235" t="s">
        <v>105</v>
      </c>
      <c r="O117" s="235" t="s">
        <v>106</v>
      </c>
      <c r="P117" s="239" t="s">
        <v>134</v>
      </c>
      <c r="Q117" s="241" t="s">
        <v>156</v>
      </c>
    </row>
    <row r="118" spans="1:17" x14ac:dyDescent="0.3">
      <c r="A118" s="235" t="s">
        <v>136</v>
      </c>
      <c r="B118" s="236" t="s">
        <v>135</v>
      </c>
      <c r="C118" s="236" t="s">
        <v>101</v>
      </c>
      <c r="D118" s="236" t="s">
        <v>102</v>
      </c>
      <c r="E118" s="236" t="s">
        <v>123</v>
      </c>
      <c r="F118" s="237">
        <v>6</v>
      </c>
      <c r="G118" s="238">
        <v>40</v>
      </c>
      <c r="H118" s="238">
        <v>10</v>
      </c>
      <c r="I118" s="239"/>
      <c r="J118" s="238">
        <v>10</v>
      </c>
      <c r="K118" s="237">
        <v>60</v>
      </c>
      <c r="L118" s="240" t="s">
        <v>98</v>
      </c>
      <c r="M118" s="235" t="s">
        <v>104</v>
      </c>
      <c r="N118" s="235" t="s">
        <v>105</v>
      </c>
      <c r="O118" s="235" t="s">
        <v>106</v>
      </c>
      <c r="P118" s="239" t="s">
        <v>396</v>
      </c>
      <c r="Q118" s="241" t="s">
        <v>156</v>
      </c>
    </row>
    <row r="119" spans="1:17" x14ac:dyDescent="0.3">
      <c r="A119" s="235" t="s">
        <v>138</v>
      </c>
      <c r="B119" s="236" t="s">
        <v>137</v>
      </c>
      <c r="C119" s="236" t="s">
        <v>139</v>
      </c>
      <c r="D119" s="236" t="s">
        <v>102</v>
      </c>
      <c r="E119" s="236" t="s">
        <v>123</v>
      </c>
      <c r="F119" s="237">
        <v>6</v>
      </c>
      <c r="G119" s="238">
        <v>40</v>
      </c>
      <c r="H119" s="238">
        <v>10</v>
      </c>
      <c r="I119" s="239">
        <v>10</v>
      </c>
      <c r="J119" s="238"/>
      <c r="K119" s="237">
        <v>60</v>
      </c>
      <c r="L119" s="240" t="s">
        <v>98</v>
      </c>
      <c r="M119" s="235" t="s">
        <v>104</v>
      </c>
      <c r="N119" s="235" t="s">
        <v>115</v>
      </c>
      <c r="O119" s="235" t="s">
        <v>116</v>
      </c>
      <c r="P119" s="239" t="s">
        <v>397</v>
      </c>
      <c r="Q119" s="241" t="s">
        <v>156</v>
      </c>
    </row>
    <row r="120" spans="1:17" x14ac:dyDescent="0.3">
      <c r="A120" s="235" t="s">
        <v>159</v>
      </c>
      <c r="B120" s="236" t="s">
        <v>158</v>
      </c>
      <c r="C120" s="236" t="s">
        <v>101</v>
      </c>
      <c r="D120" s="236" t="s">
        <v>142</v>
      </c>
      <c r="E120" s="236" t="s">
        <v>123</v>
      </c>
      <c r="F120" s="237">
        <v>6</v>
      </c>
      <c r="G120" s="238">
        <v>40</v>
      </c>
      <c r="H120" s="238">
        <v>20</v>
      </c>
      <c r="I120" s="239"/>
      <c r="J120" s="238"/>
      <c r="K120" s="237">
        <v>60</v>
      </c>
      <c r="L120" s="240" t="s">
        <v>98</v>
      </c>
      <c r="M120" s="235" t="s">
        <v>104</v>
      </c>
      <c r="N120" s="235" t="s">
        <v>160</v>
      </c>
      <c r="O120" s="235" t="s">
        <v>161</v>
      </c>
      <c r="P120" s="242" t="s">
        <v>444</v>
      </c>
      <c r="Q120" s="241" t="s">
        <v>156</v>
      </c>
    </row>
    <row r="121" spans="1:17" x14ac:dyDescent="0.3">
      <c r="A121" s="235" t="s">
        <v>146</v>
      </c>
      <c r="B121" s="236" t="s">
        <v>145</v>
      </c>
      <c r="C121" s="236" t="s">
        <v>139</v>
      </c>
      <c r="D121" s="236" t="s">
        <v>142</v>
      </c>
      <c r="E121" s="236" t="s">
        <v>123</v>
      </c>
      <c r="F121" s="237">
        <v>6</v>
      </c>
      <c r="G121" s="238">
        <v>36</v>
      </c>
      <c r="H121" s="238"/>
      <c r="I121" s="239">
        <v>24</v>
      </c>
      <c r="J121" s="238"/>
      <c r="K121" s="237">
        <v>60</v>
      </c>
      <c r="L121" s="240" t="s">
        <v>98</v>
      </c>
      <c r="M121" s="235" t="s">
        <v>104</v>
      </c>
      <c r="N121" s="235" t="s">
        <v>115</v>
      </c>
      <c r="O121" s="235" t="s">
        <v>116</v>
      </c>
      <c r="P121" s="242" t="s">
        <v>147</v>
      </c>
      <c r="Q121" s="241" t="s">
        <v>156</v>
      </c>
    </row>
    <row r="122" spans="1:17" x14ac:dyDescent="0.3">
      <c r="A122" s="235" t="s">
        <v>166</v>
      </c>
      <c r="B122" s="236" t="s">
        <v>165</v>
      </c>
      <c r="C122" s="236" t="s">
        <v>139</v>
      </c>
      <c r="D122" s="236" t="s">
        <v>142</v>
      </c>
      <c r="E122" s="236" t="s">
        <v>123</v>
      </c>
      <c r="F122" s="237">
        <v>4.5</v>
      </c>
      <c r="G122" s="238">
        <v>20</v>
      </c>
      <c r="H122" s="238">
        <v>10</v>
      </c>
      <c r="I122" s="239">
        <v>15</v>
      </c>
      <c r="J122" s="238"/>
      <c r="K122" s="237">
        <v>45</v>
      </c>
      <c r="L122" s="240" t="s">
        <v>156</v>
      </c>
      <c r="M122" s="235" t="s">
        <v>104</v>
      </c>
      <c r="N122" s="235" t="s">
        <v>125</v>
      </c>
      <c r="O122" s="235" t="s">
        <v>143</v>
      </c>
      <c r="P122" s="239" t="s">
        <v>167</v>
      </c>
      <c r="Q122" s="241" t="s">
        <v>156</v>
      </c>
    </row>
    <row r="123" spans="1:17" x14ac:dyDescent="0.3">
      <c r="A123" s="235" t="s">
        <v>169</v>
      </c>
      <c r="B123" s="236" t="s">
        <v>168</v>
      </c>
      <c r="C123" s="236" t="s">
        <v>139</v>
      </c>
      <c r="D123" s="236" t="s">
        <v>142</v>
      </c>
      <c r="E123" s="236" t="s">
        <v>123</v>
      </c>
      <c r="F123" s="237">
        <v>4.5</v>
      </c>
      <c r="G123" s="238">
        <v>20</v>
      </c>
      <c r="H123" s="238">
        <v>10</v>
      </c>
      <c r="I123" s="239">
        <v>15</v>
      </c>
      <c r="J123" s="238"/>
      <c r="K123" s="237">
        <v>45</v>
      </c>
      <c r="L123" s="240" t="s">
        <v>156</v>
      </c>
      <c r="M123" s="235" t="s">
        <v>104</v>
      </c>
      <c r="N123" s="235" t="s">
        <v>125</v>
      </c>
      <c r="O123" s="235" t="s">
        <v>143</v>
      </c>
      <c r="P123" s="239" t="s">
        <v>170</v>
      </c>
      <c r="Q123" s="241" t="s">
        <v>156</v>
      </c>
    </row>
    <row r="124" spans="1:17" x14ac:dyDescent="0.3">
      <c r="A124" s="235" t="s">
        <v>172</v>
      </c>
      <c r="B124" s="236" t="s">
        <v>171</v>
      </c>
      <c r="C124" s="236" t="s">
        <v>139</v>
      </c>
      <c r="D124" s="236" t="s">
        <v>142</v>
      </c>
      <c r="E124" s="236" t="s">
        <v>123</v>
      </c>
      <c r="F124" s="237">
        <v>4.5</v>
      </c>
      <c r="G124" s="238">
        <v>30</v>
      </c>
      <c r="H124" s="238">
        <v>10</v>
      </c>
      <c r="I124" s="239">
        <v>5</v>
      </c>
      <c r="J124" s="238"/>
      <c r="K124" s="237">
        <v>45</v>
      </c>
      <c r="L124" s="240" t="s">
        <v>98</v>
      </c>
      <c r="M124" s="235" t="s">
        <v>104</v>
      </c>
      <c r="N124" s="235" t="s">
        <v>115</v>
      </c>
      <c r="O124" s="235" t="s">
        <v>116</v>
      </c>
      <c r="P124" s="239" t="s">
        <v>176</v>
      </c>
      <c r="Q124" s="241" t="s">
        <v>156</v>
      </c>
    </row>
    <row r="125" spans="1:17" x14ac:dyDescent="0.3">
      <c r="A125" s="235" t="s">
        <v>175</v>
      </c>
      <c r="B125" s="236" t="s">
        <v>174</v>
      </c>
      <c r="C125" s="236" t="s">
        <v>139</v>
      </c>
      <c r="D125" s="236" t="s">
        <v>142</v>
      </c>
      <c r="E125" s="236" t="s">
        <v>123</v>
      </c>
      <c r="F125" s="237">
        <v>4.5</v>
      </c>
      <c r="G125" s="238">
        <v>30</v>
      </c>
      <c r="H125" s="238">
        <v>10</v>
      </c>
      <c r="I125" s="239">
        <v>5</v>
      </c>
      <c r="J125" s="238"/>
      <c r="K125" s="237">
        <v>45</v>
      </c>
      <c r="L125" s="240" t="s">
        <v>98</v>
      </c>
      <c r="M125" s="235" t="s">
        <v>104</v>
      </c>
      <c r="N125" s="235" t="s">
        <v>115</v>
      </c>
      <c r="O125" s="235" t="s">
        <v>116</v>
      </c>
      <c r="P125" s="239" t="s">
        <v>176</v>
      </c>
      <c r="Q125" s="241" t="s">
        <v>156</v>
      </c>
    </row>
    <row r="126" spans="1:17" x14ac:dyDescent="0.3">
      <c r="A126" s="235" t="s">
        <v>322</v>
      </c>
      <c r="B126" s="236" t="s">
        <v>321</v>
      </c>
      <c r="C126" s="236" t="s">
        <v>139</v>
      </c>
      <c r="D126" s="236" t="s">
        <v>179</v>
      </c>
      <c r="E126" s="236" t="s">
        <v>123</v>
      </c>
      <c r="F126" s="237">
        <v>6</v>
      </c>
      <c r="G126" s="238">
        <v>32</v>
      </c>
      <c r="H126" s="238">
        <v>4</v>
      </c>
      <c r="I126" s="239">
        <v>24</v>
      </c>
      <c r="J126" s="238"/>
      <c r="K126" s="237">
        <v>60</v>
      </c>
      <c r="L126" s="240" t="s">
        <v>156</v>
      </c>
      <c r="M126" s="235" t="s">
        <v>323</v>
      </c>
      <c r="N126" s="235" t="s">
        <v>125</v>
      </c>
      <c r="O126" s="235" t="s">
        <v>143</v>
      </c>
      <c r="P126" s="239" t="s">
        <v>324</v>
      </c>
      <c r="Q126" s="241" t="s">
        <v>156</v>
      </c>
    </row>
    <row r="127" spans="1:17" x14ac:dyDescent="0.3">
      <c r="A127" s="235" t="s">
        <v>326</v>
      </c>
      <c r="B127" s="236" t="s">
        <v>325</v>
      </c>
      <c r="C127" s="236" t="s">
        <v>139</v>
      </c>
      <c r="D127" s="236" t="s">
        <v>179</v>
      </c>
      <c r="E127" s="236" t="s">
        <v>123</v>
      </c>
      <c r="F127" s="237">
        <v>6</v>
      </c>
      <c r="G127" s="238">
        <v>32</v>
      </c>
      <c r="H127" s="238">
        <v>4</v>
      </c>
      <c r="I127" s="239">
        <v>24</v>
      </c>
      <c r="J127" s="238"/>
      <c r="K127" s="237">
        <v>60</v>
      </c>
      <c r="L127" s="240" t="s">
        <v>156</v>
      </c>
      <c r="M127" s="235" t="s">
        <v>323</v>
      </c>
      <c r="N127" s="235" t="s">
        <v>125</v>
      </c>
      <c r="O127" s="235" t="s">
        <v>143</v>
      </c>
      <c r="P127" s="239" t="s">
        <v>170</v>
      </c>
      <c r="Q127" s="241" t="s">
        <v>156</v>
      </c>
    </row>
    <row r="128" spans="1:17" x14ac:dyDescent="0.3">
      <c r="A128" s="235" t="s">
        <v>328</v>
      </c>
      <c r="B128" s="236" t="s">
        <v>327</v>
      </c>
      <c r="C128" s="236" t="s">
        <v>139</v>
      </c>
      <c r="D128" s="236" t="s">
        <v>179</v>
      </c>
      <c r="E128" s="236" t="s">
        <v>123</v>
      </c>
      <c r="F128" s="237">
        <v>6</v>
      </c>
      <c r="G128" s="238">
        <v>32</v>
      </c>
      <c r="H128" s="238">
        <v>4</v>
      </c>
      <c r="I128" s="239">
        <v>24</v>
      </c>
      <c r="J128" s="238"/>
      <c r="K128" s="237">
        <v>60</v>
      </c>
      <c r="L128" s="240" t="s">
        <v>156</v>
      </c>
      <c r="M128" s="235" t="s">
        <v>156</v>
      </c>
      <c r="N128" s="235" t="s">
        <v>125</v>
      </c>
      <c r="O128" s="235" t="s">
        <v>143</v>
      </c>
      <c r="P128" s="239" t="s">
        <v>329</v>
      </c>
      <c r="Q128" s="241" t="s">
        <v>156</v>
      </c>
    </row>
    <row r="129" spans="1:17" x14ac:dyDescent="0.3">
      <c r="A129" s="235" t="s">
        <v>331</v>
      </c>
      <c r="B129" s="236" t="s">
        <v>330</v>
      </c>
      <c r="C129" s="236" t="s">
        <v>139</v>
      </c>
      <c r="D129" s="236" t="s">
        <v>179</v>
      </c>
      <c r="E129" s="236" t="s">
        <v>123</v>
      </c>
      <c r="F129" s="237">
        <v>6</v>
      </c>
      <c r="G129" s="238">
        <v>32</v>
      </c>
      <c r="H129" s="238">
        <v>4</v>
      </c>
      <c r="I129" s="239">
        <v>24</v>
      </c>
      <c r="J129" s="238"/>
      <c r="K129" s="237">
        <v>60</v>
      </c>
      <c r="L129" s="240" t="s">
        <v>156</v>
      </c>
      <c r="M129" s="235" t="s">
        <v>156</v>
      </c>
      <c r="N129" s="235" t="s">
        <v>125</v>
      </c>
      <c r="O129" s="235" t="s">
        <v>143</v>
      </c>
      <c r="P129" s="239" t="s">
        <v>167</v>
      </c>
      <c r="Q129" s="241" t="s">
        <v>156</v>
      </c>
    </row>
    <row r="130" spans="1:17" x14ac:dyDescent="0.3">
      <c r="A130" s="235" t="s">
        <v>333</v>
      </c>
      <c r="B130" s="236" t="s">
        <v>332</v>
      </c>
      <c r="C130" s="236" t="s">
        <v>139</v>
      </c>
      <c r="D130" s="236" t="s">
        <v>179</v>
      </c>
      <c r="E130" s="236" t="s">
        <v>123</v>
      </c>
      <c r="F130" s="237">
        <v>6</v>
      </c>
      <c r="G130" s="238">
        <v>32</v>
      </c>
      <c r="H130" s="238">
        <v>4</v>
      </c>
      <c r="I130" s="239">
        <v>24</v>
      </c>
      <c r="J130" s="238"/>
      <c r="K130" s="237">
        <v>60</v>
      </c>
      <c r="L130" s="240" t="s">
        <v>156</v>
      </c>
      <c r="M130" s="235" t="s">
        <v>156</v>
      </c>
      <c r="N130" s="235" t="s">
        <v>125</v>
      </c>
      <c r="O130" s="235" t="s">
        <v>143</v>
      </c>
      <c r="P130" s="239" t="s">
        <v>334</v>
      </c>
      <c r="Q130" s="241" t="s">
        <v>156</v>
      </c>
    </row>
    <row r="131" spans="1:17" x14ac:dyDescent="0.3">
      <c r="A131" s="235" t="s">
        <v>383</v>
      </c>
      <c r="B131" s="236" t="s">
        <v>351</v>
      </c>
      <c r="C131" s="236" t="s">
        <v>227</v>
      </c>
      <c r="D131" s="236" t="s">
        <v>206</v>
      </c>
      <c r="E131" s="236" t="s">
        <v>123</v>
      </c>
      <c r="F131" s="237">
        <v>6</v>
      </c>
      <c r="G131" s="238"/>
      <c r="H131" s="238"/>
      <c r="I131" s="239"/>
      <c r="J131" s="238"/>
      <c r="K131" s="237">
        <v>60</v>
      </c>
      <c r="L131" s="240" t="s">
        <v>156</v>
      </c>
      <c r="M131" s="235" t="s">
        <v>156</v>
      </c>
      <c r="N131" s="235" t="s">
        <v>228</v>
      </c>
      <c r="O131" s="235" t="s">
        <v>143</v>
      </c>
      <c r="P131" s="239" t="s">
        <v>337</v>
      </c>
      <c r="Q131" s="241" t="s">
        <v>156</v>
      </c>
    </row>
    <row r="132" spans="1:17" x14ac:dyDescent="0.3">
      <c r="A132" s="235" t="s">
        <v>353</v>
      </c>
      <c r="B132" s="236" t="s">
        <v>352</v>
      </c>
      <c r="C132" s="236" t="s">
        <v>212</v>
      </c>
      <c r="D132" s="236" t="s">
        <v>206</v>
      </c>
      <c r="E132" s="236" t="s">
        <v>123</v>
      </c>
      <c r="F132" s="237">
        <v>6</v>
      </c>
      <c r="G132" s="238">
        <v>32</v>
      </c>
      <c r="H132" s="238">
        <v>14</v>
      </c>
      <c r="I132" s="239">
        <v>14</v>
      </c>
      <c r="J132" s="238"/>
      <c r="K132" s="237">
        <v>60</v>
      </c>
      <c r="L132" s="240" t="s">
        <v>156</v>
      </c>
      <c r="M132" s="235" t="s">
        <v>156</v>
      </c>
      <c r="N132" s="235" t="s">
        <v>125</v>
      </c>
      <c r="O132" s="235" t="s">
        <v>143</v>
      </c>
      <c r="P132" s="239" t="s">
        <v>285</v>
      </c>
      <c r="Q132" s="241" t="s">
        <v>156</v>
      </c>
    </row>
    <row r="133" spans="1:17" x14ac:dyDescent="0.3">
      <c r="A133" s="235" t="s">
        <v>355</v>
      </c>
      <c r="B133" s="236" t="s">
        <v>354</v>
      </c>
      <c r="C133" s="236" t="s">
        <v>212</v>
      </c>
      <c r="D133" s="236" t="s">
        <v>206</v>
      </c>
      <c r="E133" s="236" t="s">
        <v>123</v>
      </c>
      <c r="F133" s="237">
        <v>6</v>
      </c>
      <c r="G133" s="238">
        <v>32</v>
      </c>
      <c r="H133" s="238">
        <v>14</v>
      </c>
      <c r="I133" s="239">
        <v>14</v>
      </c>
      <c r="J133" s="238"/>
      <c r="K133" s="237">
        <v>60</v>
      </c>
      <c r="L133" s="240" t="s">
        <v>156</v>
      </c>
      <c r="M133" s="235" t="s">
        <v>156</v>
      </c>
      <c r="N133" s="235" t="s">
        <v>125</v>
      </c>
      <c r="O133" s="235" t="s">
        <v>143</v>
      </c>
      <c r="P133" s="239" t="s">
        <v>337</v>
      </c>
      <c r="Q133" s="241" t="s">
        <v>156</v>
      </c>
    </row>
    <row r="134" spans="1:17" x14ac:dyDescent="0.3">
      <c r="A134" s="235" t="s">
        <v>357</v>
      </c>
      <c r="B134" s="236" t="s">
        <v>356</v>
      </c>
      <c r="C134" s="236" t="s">
        <v>212</v>
      </c>
      <c r="D134" s="236" t="s">
        <v>206</v>
      </c>
      <c r="E134" s="236" t="s">
        <v>123</v>
      </c>
      <c r="F134" s="237">
        <v>6</v>
      </c>
      <c r="G134" s="238">
        <v>32</v>
      </c>
      <c r="H134" s="238">
        <v>14</v>
      </c>
      <c r="I134" s="239">
        <v>14</v>
      </c>
      <c r="J134" s="238"/>
      <c r="K134" s="237">
        <v>60</v>
      </c>
      <c r="L134" s="240" t="s">
        <v>156</v>
      </c>
      <c r="M134" s="235" t="s">
        <v>156</v>
      </c>
      <c r="N134" s="235" t="s">
        <v>125</v>
      </c>
      <c r="O134" s="235" t="s">
        <v>143</v>
      </c>
      <c r="P134" s="239" t="s">
        <v>318</v>
      </c>
      <c r="Q134" s="241" t="s">
        <v>156</v>
      </c>
    </row>
    <row r="135" spans="1:17" x14ac:dyDescent="0.3">
      <c r="A135" s="235" t="s">
        <v>359</v>
      </c>
      <c r="B135" s="236" t="s">
        <v>358</v>
      </c>
      <c r="C135" s="236" t="s">
        <v>212</v>
      </c>
      <c r="D135" s="236" t="s">
        <v>206</v>
      </c>
      <c r="E135" s="236" t="s">
        <v>123</v>
      </c>
      <c r="F135" s="237">
        <v>6</v>
      </c>
      <c r="G135" s="238">
        <v>32</v>
      </c>
      <c r="H135" s="238">
        <v>14</v>
      </c>
      <c r="I135" s="239">
        <v>14</v>
      </c>
      <c r="J135" s="238"/>
      <c r="K135" s="237">
        <v>60</v>
      </c>
      <c r="L135" s="240" t="s">
        <v>156</v>
      </c>
      <c r="M135" s="235" t="s">
        <v>156</v>
      </c>
      <c r="N135" s="235" t="s">
        <v>125</v>
      </c>
      <c r="O135" s="235" t="s">
        <v>143</v>
      </c>
      <c r="P135" s="239" t="s">
        <v>167</v>
      </c>
      <c r="Q135" s="241" t="s">
        <v>156</v>
      </c>
    </row>
    <row r="136" spans="1:17" x14ac:dyDescent="0.3">
      <c r="A136" s="235" t="s">
        <v>361</v>
      </c>
      <c r="B136" s="236" t="s">
        <v>360</v>
      </c>
      <c r="C136" s="236" t="s">
        <v>239</v>
      </c>
      <c r="D136" s="236" t="s">
        <v>206</v>
      </c>
      <c r="E136" s="236" t="s">
        <v>123</v>
      </c>
      <c r="F136" s="237">
        <v>12</v>
      </c>
      <c r="G136" s="238"/>
      <c r="H136" s="238"/>
      <c r="I136" s="239"/>
      <c r="J136" s="238"/>
      <c r="K136" s="237">
        <v>120</v>
      </c>
      <c r="L136" s="240" t="s">
        <v>156</v>
      </c>
      <c r="M136" s="235" t="s">
        <v>156</v>
      </c>
      <c r="N136" s="235" t="s">
        <v>228</v>
      </c>
      <c r="O136" s="235" t="s">
        <v>240</v>
      </c>
      <c r="P136" s="239" t="s">
        <v>337</v>
      </c>
      <c r="Q136" s="241" t="s">
        <v>156</v>
      </c>
    </row>
  </sheetData>
  <sortState ref="A7:Q11">
    <sortCondition ref="B7:B11"/>
    <sortCondition ref="E7:E11"/>
    <sortCondition ref="D7:D11"/>
  </sortState>
  <pageMargins left="0.23622047244094491" right="0.23622047244094491" top="0.74803149606299213" bottom="0.74803149606299213" header="0.31496062992125984" footer="0.31496062992125984"/>
  <pageSetup paperSize="8" scale="17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A1:J46"/>
  <sheetViews>
    <sheetView zoomScaleNormal="100" workbookViewId="0"/>
  </sheetViews>
  <sheetFormatPr baseColWidth="10" defaultRowHeight="14.4" x14ac:dyDescent="0.3"/>
  <cols>
    <col min="1" max="1" width="69.5546875" bestFit="1" customWidth="1"/>
    <col min="2" max="10" width="14.6640625" customWidth="1"/>
  </cols>
  <sheetData>
    <row r="1" spans="1:10" ht="15" thickBot="1" x14ac:dyDescent="0.35">
      <c r="A1" s="333" t="s">
        <v>395</v>
      </c>
      <c r="B1" s="380" t="s">
        <v>28</v>
      </c>
      <c r="C1" s="381"/>
      <c r="D1" s="381"/>
      <c r="E1" s="381"/>
      <c r="F1" s="381"/>
      <c r="G1" s="381"/>
      <c r="H1" s="381"/>
      <c r="I1" s="381"/>
      <c r="J1" s="382"/>
    </row>
    <row r="2" spans="1:10" ht="15" thickBot="1" x14ac:dyDescent="0.35">
      <c r="A2" s="8" t="s">
        <v>20</v>
      </c>
      <c r="B2" s="7" t="s">
        <v>18</v>
      </c>
      <c r="C2" s="8" t="s">
        <v>19</v>
      </c>
      <c r="D2" s="8" t="s">
        <v>36</v>
      </c>
      <c r="E2" s="8" t="s">
        <v>37</v>
      </c>
      <c r="F2" s="55" t="s">
        <v>38</v>
      </c>
      <c r="G2" s="8" t="s">
        <v>51</v>
      </c>
      <c r="H2" s="9" t="s">
        <v>52</v>
      </c>
      <c r="I2" s="8" t="s">
        <v>53</v>
      </c>
      <c r="J2" s="8" t="s">
        <v>384</v>
      </c>
    </row>
    <row r="3" spans="1:10" x14ac:dyDescent="0.3">
      <c r="A3" s="12" t="s">
        <v>21</v>
      </c>
      <c r="B3" s="10"/>
      <c r="C3" s="10"/>
      <c r="D3" s="10"/>
      <c r="E3" s="10"/>
      <c r="F3" s="10"/>
      <c r="G3" s="10"/>
      <c r="H3" s="10"/>
      <c r="I3" s="10"/>
      <c r="J3" s="13"/>
    </row>
    <row r="4" spans="1:10" x14ac:dyDescent="0.3">
      <c r="A4" s="12" t="s">
        <v>22</v>
      </c>
      <c r="B4" s="10"/>
      <c r="C4" s="10"/>
      <c r="D4" s="10"/>
      <c r="E4" s="10"/>
      <c r="F4" s="10"/>
      <c r="G4" s="10"/>
      <c r="H4" s="10"/>
      <c r="I4" s="10"/>
      <c r="J4" s="13"/>
    </row>
    <row r="5" spans="1:10" x14ac:dyDescent="0.3">
      <c r="A5" s="12" t="s">
        <v>23</v>
      </c>
      <c r="B5" s="10"/>
      <c r="C5" s="10"/>
      <c r="D5" s="10"/>
      <c r="E5" s="10"/>
      <c r="F5" s="10"/>
      <c r="G5" s="10"/>
      <c r="H5" s="10"/>
      <c r="I5" s="10"/>
      <c r="J5" s="13"/>
    </row>
    <row r="6" spans="1:10" x14ac:dyDescent="0.3">
      <c r="A6" s="12" t="s">
        <v>24</v>
      </c>
      <c r="B6" s="10"/>
      <c r="C6" s="10"/>
      <c r="D6" s="10"/>
      <c r="E6" s="10"/>
      <c r="F6" s="10"/>
      <c r="G6" s="10"/>
      <c r="H6" s="10"/>
      <c r="I6" s="10"/>
      <c r="J6" s="13"/>
    </row>
    <row r="7" spans="1:10" x14ac:dyDescent="0.3">
      <c r="A7" s="12" t="s">
        <v>25</v>
      </c>
      <c r="B7" s="10"/>
      <c r="C7" s="10"/>
      <c r="D7" s="10"/>
      <c r="E7" s="10"/>
      <c r="F7" s="10"/>
      <c r="G7" s="10"/>
      <c r="H7" s="10"/>
      <c r="I7" s="10"/>
      <c r="J7" s="13"/>
    </row>
    <row r="8" spans="1:10" x14ac:dyDescent="0.3">
      <c r="A8" s="12"/>
      <c r="B8" s="10"/>
      <c r="C8" s="10"/>
      <c r="D8" s="10"/>
      <c r="E8" s="10"/>
      <c r="F8" s="10"/>
      <c r="G8" s="10"/>
      <c r="H8" s="10"/>
      <c r="I8" s="10"/>
      <c r="J8" s="13"/>
    </row>
    <row r="9" spans="1:10" x14ac:dyDescent="0.3">
      <c r="A9" s="12"/>
      <c r="B9" s="10"/>
      <c r="C9" s="10"/>
      <c r="D9" s="10"/>
      <c r="E9" s="10"/>
      <c r="F9" s="10"/>
      <c r="G9" s="10"/>
      <c r="H9" s="10"/>
      <c r="I9" s="10"/>
      <c r="J9" s="13"/>
    </row>
    <row r="10" spans="1:10" x14ac:dyDescent="0.3">
      <c r="A10" s="12"/>
      <c r="B10" s="10"/>
      <c r="C10" s="10"/>
      <c r="D10" s="10"/>
      <c r="E10" s="10"/>
      <c r="F10" s="10"/>
      <c r="G10" s="10"/>
      <c r="H10" s="10"/>
      <c r="I10" s="10"/>
      <c r="J10" s="13"/>
    </row>
    <row r="11" spans="1:10" x14ac:dyDescent="0.3">
      <c r="A11" s="12"/>
      <c r="B11" s="10"/>
      <c r="C11" s="10"/>
      <c r="D11" s="10"/>
      <c r="E11" s="10"/>
      <c r="F11" s="10"/>
      <c r="G11" s="10"/>
      <c r="H11" s="10"/>
      <c r="I11" s="10"/>
      <c r="J11" s="13"/>
    </row>
    <row r="12" spans="1:10" x14ac:dyDescent="0.3">
      <c r="A12" s="12"/>
      <c r="B12" s="10"/>
      <c r="C12" s="10"/>
      <c r="D12" s="10"/>
      <c r="E12" s="10"/>
      <c r="F12" s="10"/>
      <c r="G12" s="10"/>
      <c r="H12" s="10"/>
      <c r="I12" s="10"/>
      <c r="J12" s="13"/>
    </row>
    <row r="13" spans="1:10" ht="15" thickBot="1" x14ac:dyDescent="0.35">
      <c r="A13" s="12"/>
      <c r="B13" s="10"/>
      <c r="C13" s="10"/>
      <c r="D13" s="10"/>
      <c r="E13" s="10"/>
      <c r="F13" s="10"/>
      <c r="G13" s="10"/>
      <c r="H13" s="10"/>
      <c r="I13" s="10"/>
      <c r="J13" s="13"/>
    </row>
    <row r="14" spans="1:10" ht="15" thickBot="1" x14ac:dyDescent="0.35">
      <c r="A14" s="12"/>
      <c r="B14" s="383" t="s">
        <v>49</v>
      </c>
      <c r="C14" s="384"/>
      <c r="D14" s="384"/>
      <c r="E14" s="385"/>
      <c r="F14" s="385"/>
      <c r="G14" s="385"/>
      <c r="H14" s="385"/>
      <c r="I14" s="385"/>
      <c r="J14" s="386"/>
    </row>
    <row r="15" spans="1:10" x14ac:dyDescent="0.3">
      <c r="A15" s="12"/>
      <c r="B15" s="11"/>
      <c r="C15" s="38"/>
      <c r="D15" s="38"/>
      <c r="E15" s="10"/>
      <c r="F15" s="330" t="s">
        <v>388</v>
      </c>
      <c r="G15" s="330" t="s">
        <v>389</v>
      </c>
      <c r="H15" s="330" t="s">
        <v>390</v>
      </c>
      <c r="I15" s="330" t="s">
        <v>391</v>
      </c>
      <c r="J15" s="330" t="s">
        <v>393</v>
      </c>
    </row>
    <row r="16" spans="1:10" x14ac:dyDescent="0.3">
      <c r="A16" s="12"/>
      <c r="B16" s="12"/>
      <c r="C16" s="10"/>
      <c r="D16" s="10"/>
      <c r="E16" s="52" t="s">
        <v>45</v>
      </c>
      <c r="F16" s="51" t="s">
        <v>46</v>
      </c>
      <c r="G16" s="51" t="s">
        <v>46</v>
      </c>
      <c r="H16" s="51" t="s">
        <v>46</v>
      </c>
      <c r="I16" s="51" t="s">
        <v>46</v>
      </c>
      <c r="J16" s="51" t="s">
        <v>46</v>
      </c>
    </row>
    <row r="17" spans="1:10" x14ac:dyDescent="0.3">
      <c r="A17" s="12"/>
      <c r="B17" s="12"/>
      <c r="C17" s="10"/>
      <c r="D17" s="51" t="s">
        <v>45</v>
      </c>
      <c r="E17" s="52" t="s">
        <v>46</v>
      </c>
      <c r="F17" s="51" t="s">
        <v>47</v>
      </c>
      <c r="G17" s="51" t="s">
        <v>47</v>
      </c>
      <c r="H17" s="51" t="s">
        <v>47</v>
      </c>
      <c r="I17" s="51" t="s">
        <v>47</v>
      </c>
      <c r="J17" s="51" t="s">
        <v>47</v>
      </c>
    </row>
    <row r="18" spans="1:10" x14ac:dyDescent="0.3">
      <c r="A18" s="12"/>
      <c r="B18" s="332"/>
      <c r="C18" s="51" t="s">
        <v>45</v>
      </c>
      <c r="D18" s="51" t="s">
        <v>46</v>
      </c>
      <c r="E18" s="52" t="s">
        <v>47</v>
      </c>
      <c r="F18" s="51" t="s">
        <v>48</v>
      </c>
      <c r="G18" s="51" t="s">
        <v>48</v>
      </c>
      <c r="H18" s="51" t="s">
        <v>48</v>
      </c>
      <c r="I18" s="51" t="s">
        <v>48</v>
      </c>
      <c r="J18" s="51" t="s">
        <v>48</v>
      </c>
    </row>
    <row r="19" spans="1:10" ht="15" thickBot="1" x14ac:dyDescent="0.35">
      <c r="A19" s="12"/>
      <c r="B19" s="331" t="s">
        <v>45</v>
      </c>
      <c r="C19" s="51" t="s">
        <v>46</v>
      </c>
      <c r="D19" s="51" t="s">
        <v>47</v>
      </c>
      <c r="E19" s="52" t="s">
        <v>48</v>
      </c>
      <c r="F19" s="51" t="s">
        <v>385</v>
      </c>
      <c r="G19" s="51" t="s">
        <v>386</v>
      </c>
      <c r="H19" s="51" t="s">
        <v>387</v>
      </c>
      <c r="I19" s="51" t="s">
        <v>392</v>
      </c>
      <c r="J19" s="51" t="s">
        <v>394</v>
      </c>
    </row>
    <row r="20" spans="1:10" ht="18.600000000000001" thickBot="1" x14ac:dyDescent="0.4">
      <c r="A20" s="30" t="s">
        <v>29</v>
      </c>
      <c r="B20" s="48" t="s">
        <v>18</v>
      </c>
      <c r="C20" s="49" t="s">
        <v>19</v>
      </c>
      <c r="D20" s="50" t="s">
        <v>36</v>
      </c>
      <c r="E20" s="50" t="s">
        <v>37</v>
      </c>
      <c r="F20" s="53" t="s">
        <v>38</v>
      </c>
      <c r="G20" s="30" t="s">
        <v>51</v>
      </c>
      <c r="H20" s="31" t="s">
        <v>52</v>
      </c>
      <c r="I20" s="30" t="s">
        <v>53</v>
      </c>
      <c r="J20" s="30" t="s">
        <v>384</v>
      </c>
    </row>
    <row r="21" spans="1:10" ht="18.600000000000001" thickBot="1" x14ac:dyDescent="0.4">
      <c r="A21" s="39" t="s">
        <v>39</v>
      </c>
      <c r="B21" s="42"/>
      <c r="C21" s="43"/>
      <c r="D21" s="32"/>
      <c r="E21" s="32"/>
      <c r="F21" s="329">
        <v>0.3</v>
      </c>
      <c r="G21" s="32"/>
      <c r="H21" s="32"/>
      <c r="I21" s="32"/>
      <c r="J21" s="33"/>
    </row>
    <row r="22" spans="1:10" ht="18.600000000000001" thickBot="1" x14ac:dyDescent="0.4">
      <c r="A22" s="40" t="s">
        <v>26</v>
      </c>
      <c r="B22" s="44"/>
      <c r="C22" s="45"/>
      <c r="D22" s="32"/>
      <c r="E22" s="32"/>
      <c r="F22" s="329">
        <v>0.2</v>
      </c>
      <c r="G22" s="32"/>
      <c r="H22" s="32"/>
      <c r="I22" s="32"/>
      <c r="J22" s="33"/>
    </row>
    <row r="23" spans="1:10" ht="18.600000000000001" thickBot="1" x14ac:dyDescent="0.4">
      <c r="A23" s="41" t="s">
        <v>27</v>
      </c>
      <c r="B23" s="46"/>
      <c r="C23" s="47"/>
      <c r="D23" s="34"/>
      <c r="E23" s="34"/>
      <c r="F23" s="329">
        <v>0.8</v>
      </c>
      <c r="G23" s="34"/>
      <c r="H23" s="34"/>
      <c r="I23" s="34"/>
      <c r="J23" s="35"/>
    </row>
    <row r="24" spans="1:10" x14ac:dyDescent="0.3">
      <c r="F24" s="10" t="s">
        <v>40</v>
      </c>
    </row>
    <row r="26" spans="1:10" s="18" customFormat="1" x14ac:dyDescent="0.3">
      <c r="A26" s="17"/>
      <c r="B26" s="54"/>
    </row>
    <row r="27" spans="1:10" s="18" customFormat="1" x14ac:dyDescent="0.3">
      <c r="A27" s="17"/>
      <c r="B27" s="54"/>
    </row>
    <row r="28" spans="1:10" ht="15" thickBot="1" x14ac:dyDescent="0.35"/>
    <row r="29" spans="1:10" ht="15" thickBot="1" x14ac:dyDescent="0.35">
      <c r="A29" s="4" t="s">
        <v>14</v>
      </c>
      <c r="B29" s="5" t="s">
        <v>15</v>
      </c>
    </row>
    <row r="30" spans="1:10" ht="15" thickBot="1" x14ac:dyDescent="0.35">
      <c r="A30" s="4" t="s">
        <v>16</v>
      </c>
      <c r="B30" s="6">
        <v>0.5</v>
      </c>
    </row>
    <row r="31" spans="1:10" ht="15" thickBot="1" x14ac:dyDescent="0.35"/>
    <row r="32" spans="1:10" x14ac:dyDescent="0.3">
      <c r="A32" s="26" t="s">
        <v>17</v>
      </c>
    </row>
    <row r="33" spans="1:1" ht="26.4" x14ac:dyDescent="0.3">
      <c r="A33" s="36" t="s">
        <v>43</v>
      </c>
    </row>
    <row r="34" spans="1:1" x14ac:dyDescent="0.3">
      <c r="A34" s="27"/>
    </row>
    <row r="35" spans="1:1" ht="15" thickBot="1" x14ac:dyDescent="0.35">
      <c r="A35" s="28"/>
    </row>
    <row r="36" spans="1:1" ht="15" thickBot="1" x14ac:dyDescent="0.35"/>
    <row r="37" spans="1:1" x14ac:dyDescent="0.3">
      <c r="A37" s="29" t="s">
        <v>41</v>
      </c>
    </row>
    <row r="38" spans="1:1" ht="39.6" x14ac:dyDescent="0.3">
      <c r="A38" s="36" t="s">
        <v>44</v>
      </c>
    </row>
    <row r="39" spans="1:1" x14ac:dyDescent="0.3">
      <c r="A39" s="27"/>
    </row>
    <row r="40" spans="1:1" ht="15" thickBot="1" x14ac:dyDescent="0.35">
      <c r="A40" s="28"/>
    </row>
    <row r="42" spans="1:1" ht="15" thickBot="1" x14ac:dyDescent="0.35"/>
    <row r="43" spans="1:1" x14ac:dyDescent="0.3">
      <c r="A43" s="37" t="s">
        <v>42</v>
      </c>
    </row>
    <row r="44" spans="1:1" ht="26.4" x14ac:dyDescent="0.3">
      <c r="A44" s="36" t="s">
        <v>50</v>
      </c>
    </row>
    <row r="45" spans="1:1" x14ac:dyDescent="0.3">
      <c r="A45" s="27"/>
    </row>
    <row r="46" spans="1:1" ht="15" thickBot="1" x14ac:dyDescent="0.35">
      <c r="A46" s="28"/>
    </row>
  </sheetData>
  <mergeCells count="2">
    <mergeCell ref="B1:J1"/>
    <mergeCell ref="B14:J14"/>
  </mergeCells>
  <phoneticPr fontId="4" type="noConversion"/>
  <hyperlinks>
    <hyperlink ref="A1" r:id="rId1"/>
  </hyperlinks>
  <pageMargins left="0.7" right="0.7" top="0.75" bottom="0.75" header="0.3" footer="0.3"/>
  <pageSetup paperSize="9" scale="59" orientation="landscape" horizontalDpi="200" verticalDpi="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19</vt:i4>
      </vt:variant>
    </vt:vector>
  </HeadingPairs>
  <TitlesOfParts>
    <vt:vector size="24" baseType="lpstr">
      <vt:lpstr>Guía</vt:lpstr>
      <vt:lpstr>Semestre 1º</vt:lpstr>
      <vt:lpstr>Semestre 2º</vt:lpstr>
      <vt:lpstr>TITULACIONES</vt:lpstr>
      <vt:lpstr>Resultados </vt:lpstr>
      <vt:lpstr>Guía!Área_de_impresión</vt:lpstr>
      <vt:lpstr>'Semestre 1º'!Área_de_impresión</vt:lpstr>
      <vt:lpstr>'Semestre 2º'!Área_de_impresión</vt:lpstr>
      <vt:lpstr>TITULACIONES!Área_de_impresión</vt:lpstr>
      <vt:lpstr>ASIGNATURAS</vt:lpstr>
      <vt:lpstr>ASIGNATURAS2</vt:lpstr>
      <vt:lpstr>CODIGO</vt:lpstr>
      <vt:lpstr>DEPARTAMENTO</vt:lpstr>
      <vt:lpstr>GIE_Primer_Semestre</vt:lpstr>
      <vt:lpstr>GIE_Segundo_Semestre</vt:lpstr>
      <vt:lpstr>GIEIA_Primer_Semestre</vt:lpstr>
      <vt:lpstr>GIEIA_Segundo_Semestre</vt:lpstr>
      <vt:lpstr>GIM_Primer_Semestre</vt:lpstr>
      <vt:lpstr>GIM_Segundo_Semestre</vt:lpstr>
      <vt:lpstr>GRADO</vt:lpstr>
      <vt:lpstr>GRADO2</vt:lpstr>
      <vt:lpstr>RESPONSABLE</vt:lpstr>
      <vt:lpstr>TITULA</vt:lpstr>
      <vt:lpstr>TITULACIONES!Títulos_a_imprimir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Pedro María Lara Santillán;Javier Vicuña</dc:creator>
  <cp:lastModifiedBy>Pedro María Lara Santillán</cp:lastModifiedBy>
  <cp:lastPrinted>2021-04-29T15:41:25Z</cp:lastPrinted>
  <dcterms:created xsi:type="dcterms:W3CDTF">2006-09-12T12:46:56Z</dcterms:created>
  <dcterms:modified xsi:type="dcterms:W3CDTF">2021-04-29T15:43:46Z</dcterms:modified>
</cp:coreProperties>
</file>